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25" tabRatio="383" activeTab="0"/>
  </bookViews>
  <sheets>
    <sheet name="轻化制药工程专业教学计划" sheetId="1" r:id="rId1"/>
  </sheets>
  <definedNames>
    <definedName name="_xlnm._FilterDatabase" localSheetId="0" hidden="1">'轻化制药工程专业教学计划'!$A$4:$T$50</definedName>
  </definedNames>
  <calcPr fullCalcOnLoad="1"/>
</workbook>
</file>

<file path=xl/sharedStrings.xml><?xml version="1.0" encoding="utf-8"?>
<sst xmlns="http://schemas.openxmlformats.org/spreadsheetml/2006/main" count="388" uniqueCount="190">
  <si>
    <t>食品科学与工程专业</t>
  </si>
  <si>
    <t>一、各教学环节学时学分分配表</t>
  </si>
  <si>
    <t>类  别</t>
  </si>
  <si>
    <t>课程性质</t>
  </si>
  <si>
    <t>学分</t>
  </si>
  <si>
    <t>学时</t>
  </si>
  <si>
    <t>周数</t>
  </si>
  <si>
    <t>学分比例%</t>
  </si>
  <si>
    <t>上机学时</t>
  </si>
  <si>
    <t>各学期计划学分</t>
  </si>
  <si>
    <t>一</t>
  </si>
  <si>
    <t>二</t>
  </si>
  <si>
    <t>三</t>
  </si>
  <si>
    <t>四</t>
  </si>
  <si>
    <t>五</t>
  </si>
  <si>
    <t>六</t>
  </si>
  <si>
    <t>七</t>
  </si>
  <si>
    <t>八</t>
  </si>
  <si>
    <t>课内理论教学(含课内实践）</t>
  </si>
  <si>
    <t>公共基础必修课</t>
  </si>
  <si>
    <t>专业基础必修课</t>
  </si>
  <si>
    <t>专业基础选修课(至少)</t>
  </si>
  <si>
    <t>专业必修课</t>
  </si>
  <si>
    <t>专业选修课(至少)</t>
  </si>
  <si>
    <t>公共选修课</t>
  </si>
  <si>
    <t>人文社科类</t>
  </si>
  <si>
    <t>自然科学与工程技术类</t>
  </si>
  <si>
    <t>小 计</t>
  </si>
  <si>
    <t>各学期课内理论教学周数</t>
  </si>
  <si>
    <r>
      <rPr>
        <sz val="9"/>
        <rFont val="宋体"/>
        <family val="0"/>
      </rPr>
      <t>各学期平均最</t>
    </r>
    <r>
      <rPr>
        <sz val="9"/>
        <color indexed="10"/>
        <rFont val="宋体"/>
        <family val="0"/>
      </rPr>
      <t>低</t>
    </r>
    <r>
      <rPr>
        <sz val="9"/>
        <rFont val="宋体"/>
        <family val="0"/>
      </rPr>
      <t>周学分</t>
    </r>
  </si>
  <si>
    <t>课内独立实践教学</t>
  </si>
  <si>
    <t>实验实习实训（必修）</t>
  </si>
  <si>
    <t>设计或论文（必修）</t>
  </si>
  <si>
    <t>实验实习实训（选修）</t>
  </si>
  <si>
    <t>设计或论文（选修）</t>
  </si>
  <si>
    <t>小计</t>
  </si>
  <si>
    <t>最低毕业学分</t>
  </si>
  <si>
    <t>课外教学</t>
  </si>
  <si>
    <t>“思政课”课外导读</t>
  </si>
  <si>
    <t>入学教育</t>
  </si>
  <si>
    <t>公益活动</t>
  </si>
  <si>
    <t>社会实践</t>
  </si>
  <si>
    <t>毕业教育</t>
  </si>
  <si>
    <t>手工绘图训练</t>
  </si>
  <si>
    <t>二、课内教学计划</t>
  </si>
  <si>
    <t>课程代码</t>
  </si>
  <si>
    <t>课程名称（中/英文）</t>
  </si>
  <si>
    <t>总学时</t>
  </si>
  <si>
    <t>实验学时</t>
  </si>
  <si>
    <t>实习实训学时</t>
  </si>
  <si>
    <t>开课单位简称</t>
  </si>
  <si>
    <t>思想道德修养与法律基础</t>
  </si>
  <si>
    <t>廉洁修身</t>
  </si>
  <si>
    <t>中国近现代史纲要</t>
  </si>
  <si>
    <t>毛泽东思想、邓小平理论和“三个代表”重要思想概论</t>
  </si>
  <si>
    <t>马克思主义基本原理</t>
  </si>
  <si>
    <t>形势与政策</t>
  </si>
  <si>
    <t>02100111</t>
  </si>
  <si>
    <t>大学英语(1)/College English</t>
  </si>
  <si>
    <t>02100112</t>
  </si>
  <si>
    <t>大学英语(2)/College English</t>
  </si>
  <si>
    <t>02100115</t>
  </si>
  <si>
    <t>大学英语(3)/College English</t>
  </si>
  <si>
    <t>02100118</t>
  </si>
  <si>
    <t>大学英语(4)/College English</t>
  </si>
  <si>
    <t>05100111</t>
  </si>
  <si>
    <t>体育(1)/Physical Education</t>
  </si>
  <si>
    <t>05100112</t>
  </si>
  <si>
    <t>体育(2)/Physical Education</t>
  </si>
  <si>
    <t>05100113</t>
  </si>
  <si>
    <t>体育(3)/Physical Education</t>
  </si>
  <si>
    <t>05100114</t>
  </si>
  <si>
    <t>体育(4)/Physical Education</t>
  </si>
  <si>
    <t>计算机文化基础/Essentials of Computer Culture</t>
  </si>
  <si>
    <t>03100B01</t>
  </si>
  <si>
    <t>高等数学B(1)/Advanced Mathematics</t>
  </si>
  <si>
    <t>03100B02</t>
  </si>
  <si>
    <t>高等数学B(2)/Advanced Mathematics</t>
  </si>
  <si>
    <t>03101B01</t>
  </si>
  <si>
    <t>大学物理B/College Physics</t>
  </si>
  <si>
    <t>无机与分析化学/Inorganic and Analysis Chemistry</t>
  </si>
  <si>
    <t>考试</t>
  </si>
  <si>
    <t>轻工化工学院</t>
  </si>
  <si>
    <t>有机化学B（1）</t>
  </si>
  <si>
    <t>有机化学B（2）</t>
  </si>
  <si>
    <t>30101321-1</t>
  </si>
  <si>
    <t>物理化学与胶体化学（1）/Physical Phemistry and Colloid Chemistry(1)</t>
  </si>
  <si>
    <t>4100307</t>
  </si>
  <si>
    <t>画法几何与工程制图(1)/Descriptive Geometry and Engineering Drawing(1)</t>
  </si>
  <si>
    <t>4100306</t>
  </si>
  <si>
    <t>画法几何与工程制图(2)/Descriptive Geometry and Engineering Drawing(2)</t>
  </si>
  <si>
    <t>20100331</t>
  </si>
  <si>
    <t>电工与电子技术B/electrical &amp; electronic engineering B</t>
  </si>
  <si>
    <t>30101905</t>
  </si>
  <si>
    <t>化工原理B(1)/principles of chemical industry B(1)</t>
  </si>
  <si>
    <t>30101906</t>
  </si>
  <si>
    <t>化工原理B(2)/principles of chemical industry B(2)</t>
  </si>
  <si>
    <t>食品工艺学</t>
  </si>
  <si>
    <t>30101321-2</t>
  </si>
  <si>
    <t>物理化学与胶体化学（2）/Physical Phemistry and Colloid Chemistry(2)</t>
  </si>
  <si>
    <t>32100320</t>
  </si>
  <si>
    <t>食品微生物学/food microbiology</t>
  </si>
  <si>
    <t>生物化学/Biochemistry</t>
  </si>
  <si>
    <t>食品化学</t>
  </si>
  <si>
    <t>05100610</t>
  </si>
  <si>
    <t>专业导论/Specialty Introduction</t>
  </si>
  <si>
    <t>32102515</t>
  </si>
  <si>
    <t>食品分析</t>
  </si>
  <si>
    <t>32100515</t>
  </si>
  <si>
    <t>食品营养与卫生</t>
  </si>
  <si>
    <t>专业英语</t>
  </si>
  <si>
    <t>食品添加剂应用基础</t>
  </si>
  <si>
    <t>11100820</t>
  </si>
  <si>
    <t>食品机械与设备</t>
  </si>
  <si>
    <t>32100815</t>
  </si>
  <si>
    <t>食品工厂设计基础</t>
  </si>
  <si>
    <t>31106010</t>
  </si>
  <si>
    <t xml:space="preserve">实验设计与优化/Optimization &amp; design of experiment </t>
  </si>
  <si>
    <t>01102710</t>
  </si>
  <si>
    <t>信息检索与利用</t>
  </si>
  <si>
    <t>3100826</t>
  </si>
  <si>
    <t>概率论与数理统计C</t>
  </si>
  <si>
    <t>科技论文撰写</t>
  </si>
  <si>
    <t>小计（至少选3学分）</t>
  </si>
  <si>
    <t>专业选修课</t>
  </si>
  <si>
    <t>32108920</t>
  </si>
  <si>
    <t>现代食品发酵技术</t>
  </si>
  <si>
    <t>32105620</t>
  </si>
  <si>
    <t>食品酶学</t>
  </si>
  <si>
    <t>32107920</t>
  </si>
  <si>
    <t>功能食品</t>
  </si>
  <si>
    <t>32108520</t>
  </si>
  <si>
    <t>食品加工新技术</t>
  </si>
  <si>
    <t>32108420</t>
  </si>
  <si>
    <t>食品包装与储藏技术</t>
  </si>
  <si>
    <t>32108220</t>
  </si>
  <si>
    <t>食品安全检验技术</t>
  </si>
  <si>
    <t>32108320</t>
  </si>
  <si>
    <t>食品安全学</t>
  </si>
  <si>
    <t>32109020</t>
  </si>
  <si>
    <t>现代食品仪器分析</t>
  </si>
  <si>
    <t>32108820</t>
  </si>
  <si>
    <t>食品质量与安全控制</t>
  </si>
  <si>
    <t>32109620</t>
  </si>
  <si>
    <t>转基因食品生物技术及其安全评价</t>
  </si>
  <si>
    <t>小计（至少选7.5学分）</t>
  </si>
  <si>
    <t>总学时(周）</t>
  </si>
  <si>
    <t>军训/Military training</t>
  </si>
  <si>
    <t>2周</t>
  </si>
  <si>
    <t>电工与电子技术实训B/Electrician &amp; electron technology training B</t>
  </si>
  <si>
    <t>1周</t>
  </si>
  <si>
    <t>物理化学与胶体化学实验</t>
  </si>
  <si>
    <t>电工与电子技术实验B/Electrical engineering &amp; electronic technique experiment B</t>
  </si>
  <si>
    <t>2220092B</t>
  </si>
  <si>
    <t>工程训练B/Mechanic skill training B</t>
  </si>
  <si>
    <t>化工原理实验B/Experiments of chemical engineering B</t>
  </si>
  <si>
    <t>03200B02</t>
  </si>
  <si>
    <t>大学物理实验B/Experiment of college physics B</t>
  </si>
  <si>
    <t>31103721</t>
  </si>
  <si>
    <t>无机与分析化学实验(1)/Inorganic and Pharmaceutical Analysis Chemistry experiment</t>
  </si>
  <si>
    <t>无机与分析化学实验(2)/Inorganic and Pharmaceutical Analysis Chemistry experiment</t>
  </si>
  <si>
    <t>30100904</t>
  </si>
  <si>
    <t>有机化学实验（1）</t>
  </si>
  <si>
    <t>30100916</t>
  </si>
  <si>
    <t>有机化学实验（2）</t>
  </si>
  <si>
    <t>3206015</t>
  </si>
  <si>
    <t>生物化学实验</t>
  </si>
  <si>
    <t>32204615</t>
  </si>
  <si>
    <t>食品微生物实验</t>
  </si>
  <si>
    <t>32204235</t>
  </si>
  <si>
    <t>食品化学实验</t>
  </si>
  <si>
    <t>32204415</t>
  </si>
  <si>
    <t>食品分析实验</t>
  </si>
  <si>
    <t>32204740</t>
  </si>
  <si>
    <t>食品专业综合实验</t>
  </si>
  <si>
    <t>32204840</t>
  </si>
  <si>
    <t>食品专业创新实验</t>
  </si>
  <si>
    <t>5200650</t>
  </si>
  <si>
    <t>毕业实习</t>
  </si>
  <si>
    <t>30200120</t>
  </si>
  <si>
    <t>化工原理课程设计/Course design of principles of chemical industry</t>
  </si>
  <si>
    <t>32203820</t>
  </si>
  <si>
    <t>食品机械与设备课程设计</t>
  </si>
  <si>
    <t>32203520</t>
  </si>
  <si>
    <t>食品工厂设计基础课程设计</t>
  </si>
  <si>
    <t>052023H0</t>
  </si>
  <si>
    <t>毕业设计(论文)/Graduation project(thesis)</t>
  </si>
  <si>
    <t>17周</t>
  </si>
  <si>
    <t>考查</t>
  </si>
  <si>
    <t>考核方式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</si>
</sst>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_ "/>
    <numFmt numFmtId="178" formatCode="0.0%"/>
    <numFmt numFmtId="179" formatCode="0_);[Red]\(0\)"/>
    <numFmt numFmtId="180" formatCode="0.0_);\(0.0\)"/>
    <numFmt numFmtId="181" formatCode="0.00_);[Red]\(0.00\)"/>
    <numFmt numFmtId="182" formatCode="0.0;[Red]0.0"/>
    <numFmt numFmtId="183" formatCode="0.0_ "/>
  </numFmts>
  <fonts count="32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9"/>
      <color indexed="10"/>
      <name val="宋体"/>
      <family val="0"/>
    </font>
    <font>
      <sz val="9"/>
      <name val="宋体"/>
      <family val="0"/>
    </font>
    <font>
      <b/>
      <sz val="9"/>
      <color indexed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9"/>
      <color indexed="8"/>
      <name val="宋体"/>
      <family val="0"/>
    </font>
    <font>
      <sz val="9"/>
      <name val="Times New Roman"/>
      <family val="1"/>
    </font>
    <font>
      <b/>
      <sz val="10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8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4" borderId="5" applyNumberFormat="0" applyAlignment="0" applyProtection="0"/>
    <xf numFmtId="0" fontId="7" fillId="35" borderId="6" applyNumberForma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39" borderId="0" applyNumberFormat="0" applyBorder="0" applyAlignment="0" applyProtection="0"/>
    <xf numFmtId="0" fontId="17" fillId="40" borderId="0" applyNumberFormat="0" applyBorder="0" applyAlignment="0" applyProtection="0"/>
    <xf numFmtId="0" fontId="3" fillId="34" borderId="8" applyNumberFormat="0" applyAlignment="0" applyProtection="0"/>
    <xf numFmtId="0" fontId="6" fillId="7" borderId="5" applyNumberFormat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0" fillId="47" borderId="9" applyNumberFormat="0" applyFont="0" applyAlignment="0" applyProtection="0"/>
  </cellStyleXfs>
  <cellXfs count="180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justify" vertical="center" wrapText="1"/>
    </xf>
    <xf numFmtId="176" fontId="19" fillId="3" borderId="10" xfId="0" applyNumberFormat="1" applyFont="1" applyFill="1" applyBorder="1" applyAlignment="1">
      <alignment horizontal="center" vertical="center"/>
    </xf>
    <xf numFmtId="177" fontId="19" fillId="3" borderId="10" xfId="0" applyNumberFormat="1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 wrapText="1"/>
    </xf>
    <xf numFmtId="178" fontId="19" fillId="3" borderId="10" xfId="0" applyNumberFormat="1" applyFont="1" applyFill="1" applyBorder="1" applyAlignment="1">
      <alignment horizontal="center" vertical="center" wrapText="1"/>
    </xf>
    <xf numFmtId="176" fontId="19" fillId="40" borderId="10" xfId="0" applyNumberFormat="1" applyFont="1" applyFill="1" applyBorder="1" applyAlignment="1">
      <alignment horizontal="center" vertical="center"/>
    </xf>
    <xf numFmtId="179" fontId="19" fillId="37" borderId="10" xfId="0" applyNumberFormat="1" applyFont="1" applyFill="1" applyBorder="1" applyAlignment="1">
      <alignment horizontal="center" vertical="center"/>
    </xf>
    <xf numFmtId="176" fontId="19" fillId="34" borderId="10" xfId="0" applyNumberFormat="1" applyFont="1" applyFill="1" applyBorder="1" applyAlignment="1">
      <alignment horizontal="center" vertical="center" wrapText="1"/>
    </xf>
    <xf numFmtId="177" fontId="19" fillId="34" borderId="10" xfId="0" applyNumberFormat="1" applyFont="1" applyFill="1" applyBorder="1" applyAlignment="1">
      <alignment horizontal="center" vertical="center" wrapText="1"/>
    </xf>
    <xf numFmtId="178" fontId="19" fillId="34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176" fontId="19" fillId="3" borderId="10" xfId="0" applyNumberFormat="1" applyFont="1" applyFill="1" applyBorder="1" applyAlignment="1">
      <alignment horizontal="center" vertical="center" wrapText="1"/>
    </xf>
    <xf numFmtId="176" fontId="19" fillId="48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176" fontId="18" fillId="3" borderId="10" xfId="0" applyNumberFormat="1" applyFont="1" applyFill="1" applyBorder="1" applyAlignment="1">
      <alignment horizontal="center" vertical="center" wrapText="1"/>
    </xf>
    <xf numFmtId="177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78" fontId="19" fillId="0" borderId="10" xfId="0" applyNumberFormat="1" applyFont="1" applyFill="1" applyBorder="1" applyAlignment="1">
      <alignment horizontal="center" vertical="center" wrapText="1"/>
    </xf>
    <xf numFmtId="176" fontId="19" fillId="0" borderId="10" xfId="0" applyNumberFormat="1" applyFont="1" applyBorder="1" applyAlignment="1">
      <alignment horizontal="center" vertical="center" wrapText="1"/>
    </xf>
    <xf numFmtId="179" fontId="19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/>
    </xf>
    <xf numFmtId="180" fontId="19" fillId="3" borderId="10" xfId="0" applyNumberFormat="1" applyFont="1" applyFill="1" applyBorder="1" applyAlignment="1">
      <alignment horizontal="center" vertical="center"/>
    </xf>
    <xf numFmtId="179" fontId="19" fillId="3" borderId="1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49" fontId="24" fillId="0" borderId="10" xfId="58" applyNumberFormat="1" applyFont="1" applyFill="1" applyBorder="1" applyAlignment="1">
      <alignment horizontal="left" vertical="center" wrapText="1"/>
      <protection/>
    </xf>
    <xf numFmtId="179" fontId="23" fillId="0" borderId="10" xfId="0" applyNumberFormat="1" applyFont="1" applyBorder="1" applyAlignment="1">
      <alignment horizontal="center" vertical="center" wrapText="1"/>
    </xf>
    <xf numFmtId="179" fontId="19" fillId="0" borderId="10" xfId="0" applyNumberFormat="1" applyFont="1" applyBorder="1" applyAlignment="1">
      <alignment horizontal="center" vertical="center"/>
    </xf>
    <xf numFmtId="0" fontId="19" fillId="0" borderId="10" xfId="0" applyNumberFormat="1" applyFont="1" applyBorder="1" applyAlignment="1">
      <alignment horizontal="left" vertical="center" wrapText="1"/>
    </xf>
    <xf numFmtId="179" fontId="19" fillId="0" borderId="10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180" fontId="18" fillId="3" borderId="10" xfId="0" applyNumberFormat="1" applyFont="1" applyFill="1" applyBorder="1" applyAlignment="1">
      <alignment horizontal="center" vertical="center"/>
    </xf>
    <xf numFmtId="179" fontId="18" fillId="3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49" fontId="25" fillId="0" borderId="10" xfId="0" applyNumberFormat="1" applyFont="1" applyBorder="1" applyAlignment="1">
      <alignment horizontal="left" vertical="center"/>
    </xf>
    <xf numFmtId="0" fontId="25" fillId="48" borderId="10" xfId="0" applyFont="1" applyFill="1" applyBorder="1" applyAlignment="1">
      <alignment horizontal="left" vertical="center"/>
    </xf>
    <xf numFmtId="49" fontId="24" fillId="0" borderId="10" xfId="58" applyNumberFormat="1" applyFont="1" applyFill="1" applyBorder="1" applyAlignment="1">
      <alignment horizontal="left" vertical="center"/>
      <protection/>
    </xf>
    <xf numFmtId="49" fontId="24" fillId="0" borderId="10" xfId="0" applyNumberFormat="1" applyFont="1" applyFill="1" applyBorder="1" applyAlignment="1">
      <alignment horizontal="left" vertical="center"/>
    </xf>
    <xf numFmtId="49" fontId="25" fillId="0" borderId="10" xfId="58" applyNumberFormat="1" applyFont="1" applyFill="1" applyBorder="1" applyAlignment="1">
      <alignment horizontal="left" vertical="center" wrapText="1"/>
      <protection/>
    </xf>
    <xf numFmtId="176" fontId="19" fillId="34" borderId="10" xfId="0" applyNumberFormat="1" applyFont="1" applyFill="1" applyBorder="1" applyAlignment="1">
      <alignment horizontal="center" vertical="center"/>
    </xf>
    <xf numFmtId="181" fontId="19" fillId="3" borderId="10" xfId="0" applyNumberFormat="1" applyFont="1" applyFill="1" applyBorder="1" applyAlignment="1">
      <alignment horizontal="center" vertical="center"/>
    </xf>
    <xf numFmtId="176" fontId="19" fillId="0" borderId="10" xfId="0" applyNumberFormat="1" applyFont="1" applyFill="1" applyBorder="1" applyAlignment="1">
      <alignment horizontal="center" vertical="center" wrapText="1"/>
    </xf>
    <xf numFmtId="180" fontId="24" fillId="0" borderId="10" xfId="0" applyNumberFormat="1" applyFont="1" applyBorder="1" applyAlignment="1">
      <alignment horizontal="center" vertical="center"/>
    </xf>
    <xf numFmtId="176" fontId="19" fillId="0" borderId="10" xfId="0" applyNumberFormat="1" applyFont="1" applyBorder="1" applyAlignment="1">
      <alignment horizontal="center" vertical="center"/>
    </xf>
    <xf numFmtId="180" fontId="25" fillId="0" borderId="10" xfId="0" applyNumberFormat="1" applyFont="1" applyBorder="1" applyAlignment="1">
      <alignment horizontal="center" vertical="center"/>
    </xf>
    <xf numFmtId="176" fontId="18" fillId="0" borderId="10" xfId="0" applyNumberFormat="1" applyFont="1" applyBorder="1" applyAlignment="1">
      <alignment horizontal="center" vertical="center"/>
    </xf>
    <xf numFmtId="176" fontId="18" fillId="0" borderId="10" xfId="0" applyNumberFormat="1" applyFont="1" applyBorder="1" applyAlignment="1">
      <alignment horizontal="center" vertical="center" wrapText="1"/>
    </xf>
    <xf numFmtId="180" fontId="24" fillId="48" borderId="10" xfId="0" applyNumberFormat="1" applyFont="1" applyFill="1" applyBorder="1" applyAlignment="1">
      <alignment horizontal="center" vertical="center"/>
    </xf>
    <xf numFmtId="176" fontId="19" fillId="48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left" vertical="center"/>
    </xf>
    <xf numFmtId="49" fontId="19" fillId="0" borderId="10" xfId="0" applyNumberFormat="1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180" fontId="19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179" fontId="20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left" vertical="center"/>
    </xf>
    <xf numFmtId="183" fontId="19" fillId="0" borderId="10" xfId="0" applyNumberFormat="1" applyFont="1" applyFill="1" applyBorder="1" applyAlignment="1">
      <alignment horizontal="center" vertical="center"/>
    </xf>
    <xf numFmtId="180" fontId="24" fillId="0" borderId="10" xfId="0" applyNumberFormat="1" applyFont="1" applyFill="1" applyBorder="1" applyAlignment="1">
      <alignment horizontal="center" vertical="center"/>
    </xf>
    <xf numFmtId="183" fontId="19" fillId="0" borderId="10" xfId="0" applyNumberFormat="1" applyFont="1" applyFill="1" applyBorder="1" applyAlignment="1">
      <alignment horizontal="center" vertical="center" wrapText="1"/>
    </xf>
    <xf numFmtId="176" fontId="20" fillId="0" borderId="10" xfId="0" applyNumberFormat="1" applyFont="1" applyBorder="1" applyAlignment="1">
      <alignment horizontal="center" vertical="center"/>
    </xf>
    <xf numFmtId="176" fontId="20" fillId="0" borderId="1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9" fillId="0" borderId="10" xfId="0" applyFont="1" applyBorder="1" applyAlignment="1" quotePrefix="1">
      <alignment horizontal="left" vertical="center"/>
    </xf>
    <xf numFmtId="0" fontId="24" fillId="0" borderId="10" xfId="0" applyFont="1" applyBorder="1" applyAlignment="1" quotePrefix="1">
      <alignment horizontal="left" vertical="center"/>
    </xf>
    <xf numFmtId="49" fontId="24" fillId="0" borderId="10" xfId="0" applyNumberFormat="1" applyFont="1" applyBorder="1" applyAlignment="1" quotePrefix="1">
      <alignment horizontal="left" vertical="center"/>
    </xf>
    <xf numFmtId="49" fontId="24" fillId="0" borderId="10" xfId="58" applyNumberFormat="1" applyFont="1" applyFill="1" applyBorder="1" applyAlignment="1" quotePrefix="1">
      <alignment horizontal="left" vertical="center" wrapText="1"/>
      <protection/>
    </xf>
    <xf numFmtId="0" fontId="20" fillId="0" borderId="10" xfId="0" applyFont="1" applyBorder="1" applyAlignment="1" quotePrefix="1">
      <alignment horizontal="left" vertical="center"/>
    </xf>
    <xf numFmtId="49" fontId="19" fillId="0" borderId="10" xfId="0" applyNumberFormat="1" applyFont="1" applyBorder="1" applyAlignment="1" quotePrefix="1">
      <alignment horizontal="left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textRotation="255" wrapText="1"/>
    </xf>
    <xf numFmtId="0" fontId="23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textRotation="255" wrapText="1"/>
    </xf>
    <xf numFmtId="0" fontId="19" fillId="0" borderId="15" xfId="0" applyFont="1" applyBorder="1" applyAlignment="1">
      <alignment horizontal="center" vertical="center" wrapText="1"/>
    </xf>
    <xf numFmtId="176" fontId="19" fillId="3" borderId="15" xfId="0" applyNumberFormat="1" applyFont="1" applyFill="1" applyBorder="1" applyAlignment="1">
      <alignment horizontal="center" vertical="center"/>
    </xf>
    <xf numFmtId="177" fontId="19" fillId="34" borderId="15" xfId="0" applyNumberFormat="1" applyFont="1" applyFill="1" applyBorder="1" applyAlignment="1">
      <alignment horizontal="center" vertical="center" wrapText="1"/>
    </xf>
    <xf numFmtId="0" fontId="19" fillId="34" borderId="15" xfId="0" applyFont="1" applyFill="1" applyBorder="1" applyAlignment="1">
      <alignment horizontal="center" vertical="center" wrapText="1"/>
    </xf>
    <xf numFmtId="178" fontId="19" fillId="34" borderId="15" xfId="0" applyNumberFormat="1" applyFont="1" applyFill="1" applyBorder="1" applyAlignment="1">
      <alignment horizontal="center" vertical="center" wrapText="1"/>
    </xf>
    <xf numFmtId="176" fontId="19" fillId="34" borderId="15" xfId="0" applyNumberFormat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19" fillId="0" borderId="13" xfId="0" applyFont="1" applyBorder="1" applyAlignment="1" quotePrefix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3" xfId="0" applyFont="1" applyBorder="1" applyAlignment="1" quotePrefix="1">
      <alignment horizontal="center" vertical="center"/>
    </xf>
    <xf numFmtId="180" fontId="19" fillId="3" borderId="15" xfId="0" applyNumberFormat="1" applyFont="1" applyFill="1" applyBorder="1" applyAlignment="1">
      <alignment horizontal="center" vertical="center"/>
    </xf>
    <xf numFmtId="0" fontId="19" fillId="34" borderId="15" xfId="0" applyFont="1" applyFill="1" applyBorder="1" applyAlignment="1">
      <alignment horizontal="center" vertical="center"/>
    </xf>
    <xf numFmtId="179" fontId="19" fillId="3" borderId="15" xfId="0" applyNumberFormat="1" applyFont="1" applyFill="1" applyBorder="1" applyAlignment="1">
      <alignment horizontal="center" vertical="center"/>
    </xf>
    <xf numFmtId="176" fontId="19" fillId="3" borderId="15" xfId="0" applyNumberFormat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5" xfId="0" applyFont="1" applyBorder="1" applyAlignment="1">
      <alignment horizontal="left" vertical="center" wrapText="1"/>
    </xf>
    <xf numFmtId="179" fontId="19" fillId="0" borderId="15" xfId="0" applyNumberFormat="1" applyFont="1" applyFill="1" applyBorder="1" applyAlignment="1">
      <alignment horizontal="center" vertical="center" wrapText="1"/>
    </xf>
    <xf numFmtId="183" fontId="27" fillId="0" borderId="15" xfId="0" applyNumberFormat="1" applyFont="1" applyFill="1" applyBorder="1" applyAlignment="1" applyProtection="1">
      <alignment horizontal="center" vertical="center" wrapText="1"/>
      <protection/>
    </xf>
    <xf numFmtId="0" fontId="24" fillId="0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 quotePrefix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2" fillId="14" borderId="10" xfId="27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textRotation="255" wrapText="1"/>
    </xf>
    <xf numFmtId="182" fontId="19" fillId="0" borderId="11" xfId="0" applyNumberFormat="1" applyFont="1" applyFill="1" applyBorder="1" applyAlignment="1">
      <alignment horizontal="center" vertical="center"/>
    </xf>
    <xf numFmtId="179" fontId="19" fillId="0" borderId="11" xfId="0" applyNumberFormat="1" applyFont="1" applyFill="1" applyBorder="1" applyAlignment="1">
      <alignment horizontal="center" vertical="center"/>
    </xf>
    <xf numFmtId="176" fontId="19" fillId="0" borderId="11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182" fontId="19" fillId="3" borderId="15" xfId="0" applyNumberFormat="1" applyFont="1" applyFill="1" applyBorder="1" applyAlignment="1">
      <alignment horizontal="center" vertical="center"/>
    </xf>
    <xf numFmtId="0" fontId="19" fillId="0" borderId="14" xfId="0" applyNumberFormat="1" applyFont="1" applyBorder="1" applyAlignment="1">
      <alignment horizontal="center" vertical="center" textRotation="255" wrapText="1"/>
    </xf>
    <xf numFmtId="0" fontId="19" fillId="0" borderId="15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2" fillId="14" borderId="22" xfId="27" applyFont="1" applyBorder="1" applyAlignment="1">
      <alignment horizontal="center" vertical="center" wrapText="1"/>
    </xf>
    <xf numFmtId="0" fontId="2" fillId="14" borderId="18" xfId="27" applyBorder="1" applyAlignment="1">
      <alignment horizontal="center" vertical="center" wrapText="1"/>
    </xf>
    <xf numFmtId="0" fontId="2" fillId="14" borderId="23" xfId="27" applyBorder="1" applyAlignment="1">
      <alignment horizontal="center" vertical="center" wrapText="1"/>
    </xf>
    <xf numFmtId="0" fontId="2" fillId="14" borderId="24" xfId="27" applyBorder="1" applyAlignment="1">
      <alignment horizontal="center" vertical="center" wrapText="1"/>
    </xf>
    <xf numFmtId="0" fontId="22" fillId="0" borderId="25" xfId="0" applyFont="1" applyBorder="1" applyAlignment="1">
      <alignment vertical="center"/>
    </xf>
    <xf numFmtId="0" fontId="19" fillId="0" borderId="26" xfId="0" applyNumberFormat="1" applyFont="1" applyBorder="1" applyAlignment="1">
      <alignment horizontal="center" vertical="center" textRotation="255" wrapText="1"/>
    </xf>
    <xf numFmtId="0" fontId="19" fillId="0" borderId="0" xfId="0" applyNumberFormat="1" applyFont="1" applyBorder="1" applyAlignment="1">
      <alignment horizontal="center" vertical="center" textRotation="255" wrapText="1"/>
    </xf>
    <xf numFmtId="0" fontId="19" fillId="0" borderId="11" xfId="0" applyNumberFormat="1" applyFont="1" applyBorder="1" applyAlignment="1">
      <alignment horizontal="center" vertical="center" textRotation="255" wrapText="1"/>
    </xf>
    <xf numFmtId="0" fontId="2" fillId="14" borderId="22" xfId="27" applyBorder="1" applyAlignment="1">
      <alignment horizontal="center" vertical="center" wrapText="1"/>
    </xf>
    <xf numFmtId="0" fontId="2" fillId="14" borderId="27" xfId="27" applyBorder="1" applyAlignment="1">
      <alignment horizontal="center" vertical="center" wrapText="1"/>
    </xf>
    <xf numFmtId="0" fontId="2" fillId="14" borderId="28" xfId="27" applyBorder="1" applyAlignment="1">
      <alignment horizontal="center" vertical="center" wrapText="1"/>
    </xf>
    <xf numFmtId="0" fontId="2" fillId="14" borderId="29" xfId="27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2" fillId="14" borderId="34" xfId="27" applyBorder="1" applyAlignment="1">
      <alignment horizontal="center" vertical="center" wrapText="1"/>
    </xf>
    <xf numFmtId="0" fontId="2" fillId="14" borderId="33" xfId="27" applyBorder="1" applyAlignment="1">
      <alignment horizontal="center" vertical="center" wrapText="1"/>
    </xf>
    <xf numFmtId="0" fontId="2" fillId="14" borderId="35" xfId="27" applyBorder="1" applyAlignment="1">
      <alignment horizontal="center" vertical="center" wrapText="1"/>
    </xf>
    <xf numFmtId="0" fontId="2" fillId="14" borderId="36" xfId="27" applyBorder="1" applyAlignment="1">
      <alignment horizontal="center" vertical="center" wrapText="1"/>
    </xf>
    <xf numFmtId="0" fontId="2" fillId="14" borderId="12" xfId="27" applyBorder="1" applyAlignment="1">
      <alignment horizontal="center" vertical="center" wrapText="1"/>
    </xf>
    <xf numFmtId="0" fontId="2" fillId="14" borderId="10" xfId="27" applyBorder="1" applyAlignment="1">
      <alignment horizontal="center" vertical="center" wrapText="1"/>
    </xf>
    <xf numFmtId="176" fontId="2" fillId="14" borderId="35" xfId="27" applyNumberFormat="1" applyBorder="1" applyAlignment="1">
      <alignment horizontal="center" vertical="center" wrapText="1"/>
    </xf>
    <xf numFmtId="176" fontId="2" fillId="14" borderId="10" xfId="27" applyNumberFormat="1" applyBorder="1" applyAlignment="1">
      <alignment horizontal="center" vertical="center" wrapText="1"/>
    </xf>
    <xf numFmtId="0" fontId="2" fillId="14" borderId="34" xfId="27" applyNumberFormat="1" applyBorder="1" applyAlignment="1">
      <alignment horizontal="center" vertical="center" wrapText="1"/>
    </xf>
    <xf numFmtId="0" fontId="2" fillId="14" borderId="33" xfId="27" applyNumberFormat="1" applyBorder="1" applyAlignment="1">
      <alignment horizontal="center" vertical="center" wrapText="1"/>
    </xf>
    <xf numFmtId="0" fontId="2" fillId="14" borderId="22" xfId="27" applyNumberFormat="1" applyBorder="1" applyAlignment="1">
      <alignment horizontal="center" vertical="center" wrapText="1"/>
    </xf>
    <xf numFmtId="0" fontId="2" fillId="14" borderId="18" xfId="27" applyNumberFormat="1" applyBorder="1" applyAlignment="1">
      <alignment horizontal="center" vertical="center" wrapText="1"/>
    </xf>
    <xf numFmtId="176" fontId="2" fillId="14" borderId="22" xfId="27" applyNumberFormat="1" applyBorder="1" applyAlignment="1">
      <alignment horizontal="center" vertical="center" wrapText="1"/>
    </xf>
    <xf numFmtId="176" fontId="2" fillId="14" borderId="18" xfId="27" applyNumberFormat="1" applyBorder="1" applyAlignment="1">
      <alignment horizontal="center" vertical="center" wrapText="1"/>
    </xf>
    <xf numFmtId="179" fontId="2" fillId="14" borderId="22" xfId="27" applyNumberFormat="1" applyBorder="1" applyAlignment="1">
      <alignment horizontal="center" vertical="center" wrapText="1"/>
    </xf>
    <xf numFmtId="179" fontId="2" fillId="14" borderId="18" xfId="27" applyNumberForma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textRotation="255" wrapText="1"/>
    </xf>
    <xf numFmtId="0" fontId="19" fillId="0" borderId="38" xfId="0" applyFont="1" applyBorder="1" applyAlignment="1">
      <alignment horizontal="center" vertical="center" textRotation="255" wrapText="1"/>
    </xf>
    <xf numFmtId="0" fontId="19" fillId="0" borderId="39" xfId="0" applyFont="1" applyBorder="1" applyAlignment="1">
      <alignment horizontal="center" vertical="center" textRotation="255" wrapText="1"/>
    </xf>
    <xf numFmtId="0" fontId="19" fillId="0" borderId="40" xfId="0" applyFont="1" applyBorder="1" applyAlignment="1">
      <alignment horizontal="center" vertical="center" textRotation="255" wrapText="1"/>
    </xf>
    <xf numFmtId="0" fontId="19" fillId="0" borderId="20" xfId="0" applyFont="1" applyBorder="1" applyAlignment="1">
      <alignment horizontal="center" vertical="center" textRotation="255" wrapText="1"/>
    </xf>
    <xf numFmtId="0" fontId="19" fillId="0" borderId="41" xfId="0" applyFont="1" applyBorder="1" applyAlignment="1">
      <alignment horizontal="center" vertical="center" textRotation="255" wrapText="1"/>
    </xf>
    <xf numFmtId="0" fontId="19" fillId="0" borderId="12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2" fillId="0" borderId="38" xfId="0" applyFont="1" applyBorder="1" applyAlignment="1">
      <alignment horizontal="left" vertical="center"/>
    </xf>
  </cellXfs>
  <cellStyles count="7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_Sheet1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着色 1" xfId="79"/>
    <cellStyle name="着色 2" xfId="80"/>
    <cellStyle name="着色 3" xfId="81"/>
    <cellStyle name="着色 4" xfId="82"/>
    <cellStyle name="着色 5" xfId="83"/>
    <cellStyle name="着色 6" xfId="84"/>
    <cellStyle name="注释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8"/>
  <sheetViews>
    <sheetView tabSelected="1" zoomScalePageLayoutView="0" workbookViewId="0" topLeftCell="A1">
      <selection activeCell="R130" sqref="A1:IV130"/>
    </sheetView>
  </sheetViews>
  <sheetFormatPr defaultColWidth="9.00390625" defaultRowHeight="14.25"/>
  <cols>
    <col min="1" max="1" width="9.375" style="4" customWidth="1"/>
    <col min="2" max="2" width="16.25390625" style="4" customWidth="1"/>
    <col min="3" max="3" width="28.50390625" style="5" customWidth="1"/>
    <col min="4" max="4" width="8.25390625" style="6" customWidth="1"/>
    <col min="5" max="5" width="5.125" style="6" customWidth="1"/>
    <col min="6" max="8" width="5.00390625" style="6" customWidth="1"/>
    <col min="9" max="16" width="5.875" style="6" customWidth="1"/>
    <col min="17" max="17" width="8.375" style="4" customWidth="1"/>
    <col min="18" max="18" width="12.375" style="4" customWidth="1"/>
    <col min="19" max="16384" width="9.00390625" style="4" customWidth="1"/>
  </cols>
  <sheetData>
    <row r="1" spans="1:18" ht="31.5" customHeight="1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01"/>
      <c r="R1" s="101"/>
    </row>
    <row r="2" spans="1:18" ht="19.5" customHeight="1" thickBot="1">
      <c r="A2" s="179" t="s">
        <v>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</row>
    <row r="3" spans="1:18" ht="19.5" customHeight="1" thickTop="1">
      <c r="A3" s="154" t="s">
        <v>2</v>
      </c>
      <c r="B3" s="153" t="s">
        <v>3</v>
      </c>
      <c r="C3" s="153"/>
      <c r="D3" s="153" t="s">
        <v>4</v>
      </c>
      <c r="E3" s="153" t="s">
        <v>5</v>
      </c>
      <c r="F3" s="153" t="s">
        <v>6</v>
      </c>
      <c r="G3" s="153" t="s">
        <v>7</v>
      </c>
      <c r="H3" s="153" t="s">
        <v>8</v>
      </c>
      <c r="I3" s="153" t="s">
        <v>9</v>
      </c>
      <c r="J3" s="153"/>
      <c r="K3" s="153"/>
      <c r="L3" s="153"/>
      <c r="M3" s="153"/>
      <c r="N3" s="153"/>
      <c r="O3" s="153"/>
      <c r="P3" s="153"/>
      <c r="Q3" s="143" t="s">
        <v>189</v>
      </c>
      <c r="R3" s="137" t="s">
        <v>50</v>
      </c>
    </row>
    <row r="4" spans="1:18" ht="19.5" customHeight="1">
      <c r="A4" s="155"/>
      <c r="B4" s="156"/>
      <c r="C4" s="156"/>
      <c r="D4" s="156"/>
      <c r="E4" s="156"/>
      <c r="F4" s="156"/>
      <c r="G4" s="156"/>
      <c r="H4" s="156"/>
      <c r="I4" s="120" t="s">
        <v>10</v>
      </c>
      <c r="J4" s="120" t="s">
        <v>11</v>
      </c>
      <c r="K4" s="120" t="s">
        <v>12</v>
      </c>
      <c r="L4" s="120" t="s">
        <v>13</v>
      </c>
      <c r="M4" s="120" t="s">
        <v>14</v>
      </c>
      <c r="N4" s="120" t="s">
        <v>15</v>
      </c>
      <c r="O4" s="120" t="s">
        <v>16</v>
      </c>
      <c r="P4" s="120" t="s">
        <v>17</v>
      </c>
      <c r="Q4" s="136"/>
      <c r="R4" s="138"/>
    </row>
    <row r="5" spans="1:18" ht="15" customHeight="1">
      <c r="A5" s="174" t="s">
        <v>18</v>
      </c>
      <c r="B5" s="9" t="s">
        <v>19</v>
      </c>
      <c r="C5" s="9"/>
      <c r="D5" s="10">
        <f aca="true" t="shared" si="0" ref="D5:J5">D50</f>
        <v>54.5</v>
      </c>
      <c r="E5" s="11">
        <f t="shared" si="0"/>
        <v>872</v>
      </c>
      <c r="F5" s="12"/>
      <c r="G5" s="13">
        <f>D5/D20</f>
        <v>0.307909604519774</v>
      </c>
      <c r="H5" s="12"/>
      <c r="I5" s="10">
        <f t="shared" si="0"/>
        <v>16</v>
      </c>
      <c r="J5" s="10">
        <f t="shared" si="0"/>
        <v>14.5</v>
      </c>
      <c r="K5" s="10">
        <f aca="true" t="shared" si="1" ref="K5:P5">K50</f>
        <v>13</v>
      </c>
      <c r="L5" s="10">
        <f t="shared" si="1"/>
        <v>9</v>
      </c>
      <c r="M5" s="10">
        <f t="shared" si="1"/>
        <v>0</v>
      </c>
      <c r="N5" s="10">
        <f t="shared" si="1"/>
        <v>2</v>
      </c>
      <c r="O5" s="10">
        <f t="shared" si="1"/>
        <v>0</v>
      </c>
      <c r="P5" s="10">
        <f t="shared" si="1"/>
        <v>0</v>
      </c>
      <c r="Q5" s="26"/>
      <c r="R5" s="89"/>
    </row>
    <row r="6" spans="1:18" ht="15" customHeight="1">
      <c r="A6" s="174"/>
      <c r="B6" s="9" t="s">
        <v>20</v>
      </c>
      <c r="C6" s="9"/>
      <c r="D6" s="10">
        <f aca="true" t="shared" si="2" ref="D6:J6">D73</f>
        <v>39</v>
      </c>
      <c r="E6" s="11">
        <f t="shared" si="2"/>
        <v>624</v>
      </c>
      <c r="F6" s="12"/>
      <c r="G6" s="13">
        <f>D6/D20</f>
        <v>0.22033898305084745</v>
      </c>
      <c r="H6" s="12"/>
      <c r="I6" s="10">
        <f t="shared" si="2"/>
        <v>3.5</v>
      </c>
      <c r="J6" s="10">
        <f t="shared" si="2"/>
        <v>4</v>
      </c>
      <c r="K6" s="10">
        <f aca="true" t="shared" si="3" ref="K6:P6">K73</f>
        <v>6.5</v>
      </c>
      <c r="L6" s="10">
        <f t="shared" si="3"/>
        <v>9.5</v>
      </c>
      <c r="M6" s="10">
        <f t="shared" si="3"/>
        <v>10.5</v>
      </c>
      <c r="N6" s="10">
        <f t="shared" si="3"/>
        <v>5</v>
      </c>
      <c r="O6" s="10">
        <f t="shared" si="3"/>
        <v>0</v>
      </c>
      <c r="P6" s="10">
        <f t="shared" si="3"/>
        <v>0</v>
      </c>
      <c r="Q6" s="26"/>
      <c r="R6" s="89"/>
    </row>
    <row r="7" spans="1:18" ht="15" customHeight="1">
      <c r="A7" s="174"/>
      <c r="B7" s="9" t="s">
        <v>21</v>
      </c>
      <c r="C7" s="9"/>
      <c r="D7" s="10">
        <f aca="true" t="shared" si="4" ref="D7:J7">D88</f>
        <v>3</v>
      </c>
      <c r="E7" s="11">
        <f t="shared" si="4"/>
        <v>48</v>
      </c>
      <c r="F7" s="12"/>
      <c r="G7" s="13">
        <f>D7/D20</f>
        <v>0.01694915254237288</v>
      </c>
      <c r="H7" s="12"/>
      <c r="I7" s="10">
        <f t="shared" si="4"/>
        <v>0</v>
      </c>
      <c r="J7" s="10">
        <f t="shared" si="4"/>
        <v>0</v>
      </c>
      <c r="K7" s="10">
        <f aca="true" t="shared" si="5" ref="K7:P7">K88</f>
        <v>0</v>
      </c>
      <c r="L7" s="10">
        <f t="shared" si="5"/>
        <v>0</v>
      </c>
      <c r="M7" s="10">
        <f t="shared" si="5"/>
        <v>5.5</v>
      </c>
      <c r="N7" s="10">
        <f t="shared" si="5"/>
        <v>0</v>
      </c>
      <c r="O7" s="10">
        <f t="shared" si="5"/>
        <v>0</v>
      </c>
      <c r="P7" s="10">
        <f t="shared" si="5"/>
        <v>0</v>
      </c>
      <c r="Q7" s="26"/>
      <c r="R7" s="89"/>
    </row>
    <row r="8" spans="1:18" ht="15" customHeight="1">
      <c r="A8" s="174"/>
      <c r="B8" s="9" t="s">
        <v>22</v>
      </c>
      <c r="C8" s="9"/>
      <c r="D8" s="10">
        <f aca="true" t="shared" si="6" ref="D8:J8">D80</f>
        <v>5.5</v>
      </c>
      <c r="E8" s="11">
        <f t="shared" si="6"/>
        <v>88</v>
      </c>
      <c r="F8" s="12"/>
      <c r="G8" s="13">
        <f>D8/D20</f>
        <v>0.031073446327683617</v>
      </c>
      <c r="H8" s="12"/>
      <c r="I8" s="10">
        <f t="shared" si="6"/>
        <v>0</v>
      </c>
      <c r="J8" s="10">
        <f t="shared" si="6"/>
        <v>0</v>
      </c>
      <c r="K8" s="10">
        <f aca="true" t="shared" si="7" ref="K8:P8">K80</f>
        <v>0</v>
      </c>
      <c r="L8" s="10">
        <f t="shared" si="7"/>
        <v>0</v>
      </c>
      <c r="M8" s="10">
        <f t="shared" si="7"/>
        <v>0</v>
      </c>
      <c r="N8" s="10">
        <f t="shared" si="7"/>
        <v>5.5</v>
      </c>
      <c r="O8" s="10">
        <f t="shared" si="7"/>
        <v>0</v>
      </c>
      <c r="P8" s="10">
        <f t="shared" si="7"/>
        <v>0</v>
      </c>
      <c r="Q8" s="26"/>
      <c r="R8" s="89"/>
    </row>
    <row r="9" spans="1:18" ht="15" customHeight="1">
      <c r="A9" s="174"/>
      <c r="B9" s="9" t="s">
        <v>23</v>
      </c>
      <c r="C9" s="9"/>
      <c r="D9" s="10">
        <f aca="true" t="shared" si="8" ref="D9:J9">D102</f>
        <v>7.5</v>
      </c>
      <c r="E9" s="11">
        <f t="shared" si="8"/>
        <v>120</v>
      </c>
      <c r="F9" s="12"/>
      <c r="G9" s="13">
        <f>D9/D20</f>
        <v>0.0423728813559322</v>
      </c>
      <c r="H9" s="12"/>
      <c r="I9" s="10">
        <f t="shared" si="8"/>
        <v>0</v>
      </c>
      <c r="J9" s="10">
        <f t="shared" si="8"/>
        <v>0</v>
      </c>
      <c r="K9" s="10">
        <f aca="true" t="shared" si="9" ref="K9:P9">K102</f>
        <v>0</v>
      </c>
      <c r="L9" s="10">
        <f t="shared" si="9"/>
        <v>0</v>
      </c>
      <c r="M9" s="10">
        <f t="shared" si="9"/>
        <v>12</v>
      </c>
      <c r="N9" s="10">
        <f t="shared" si="9"/>
        <v>8</v>
      </c>
      <c r="O9" s="10">
        <f t="shared" si="9"/>
        <v>0</v>
      </c>
      <c r="P9" s="10">
        <f t="shared" si="9"/>
        <v>0</v>
      </c>
      <c r="Q9" s="26"/>
      <c r="R9" s="89"/>
    </row>
    <row r="10" spans="1:18" ht="15" customHeight="1">
      <c r="A10" s="174"/>
      <c r="B10" s="9" t="s">
        <v>24</v>
      </c>
      <c r="C10" s="9" t="s">
        <v>25</v>
      </c>
      <c r="D10" s="14">
        <v>9</v>
      </c>
      <c r="E10" s="11">
        <f>D10*16</f>
        <v>144</v>
      </c>
      <c r="F10" s="12"/>
      <c r="G10" s="13">
        <f>D10/D20</f>
        <v>0.05084745762711865</v>
      </c>
      <c r="H10" s="12"/>
      <c r="I10" s="16"/>
      <c r="J10" s="51"/>
      <c r="K10" s="51"/>
      <c r="L10" s="51"/>
      <c r="M10" s="51"/>
      <c r="N10" s="51"/>
      <c r="O10" s="51"/>
      <c r="P10" s="16"/>
      <c r="Q10" s="26"/>
      <c r="R10" s="89"/>
    </row>
    <row r="11" spans="1:18" ht="15" customHeight="1">
      <c r="A11" s="174"/>
      <c r="B11" s="9"/>
      <c r="C11" s="9" t="s">
        <v>26</v>
      </c>
      <c r="D11" s="14">
        <v>3</v>
      </c>
      <c r="E11" s="11">
        <f>D11*16</f>
        <v>48</v>
      </c>
      <c r="F11" s="12"/>
      <c r="G11" s="13">
        <f>D11/D20</f>
        <v>0.01694915254237288</v>
      </c>
      <c r="H11" s="12"/>
      <c r="I11" s="16"/>
      <c r="J11" s="51"/>
      <c r="K11" s="51"/>
      <c r="L11" s="51"/>
      <c r="M11" s="51"/>
      <c r="N11" s="51"/>
      <c r="O11" s="51"/>
      <c r="P11" s="16"/>
      <c r="Q11" s="26"/>
      <c r="R11" s="89"/>
    </row>
    <row r="12" spans="1:18" ht="15" customHeight="1">
      <c r="A12" s="90"/>
      <c r="B12" s="8" t="s">
        <v>27</v>
      </c>
      <c r="C12" s="8"/>
      <c r="D12" s="10">
        <f>SUM(D5:D11)</f>
        <v>121.5</v>
      </c>
      <c r="E12" s="15">
        <f>SUM(E5:E11)</f>
        <v>1944</v>
      </c>
      <c r="F12" s="12"/>
      <c r="G12" s="13">
        <f>SUM(G5:G11)</f>
        <v>0.6864406779661015</v>
      </c>
      <c r="H12" s="12"/>
      <c r="I12" s="10">
        <f>SUM(I5:I11)</f>
        <v>19.5</v>
      </c>
      <c r="J12" s="10">
        <f aca="true" t="shared" si="10" ref="J12:P12">SUM(J5:J11)</f>
        <v>18.5</v>
      </c>
      <c r="K12" s="10">
        <f t="shared" si="10"/>
        <v>19.5</v>
      </c>
      <c r="L12" s="10">
        <f t="shared" si="10"/>
        <v>18.5</v>
      </c>
      <c r="M12" s="10">
        <f t="shared" si="10"/>
        <v>28</v>
      </c>
      <c r="N12" s="10">
        <f t="shared" si="10"/>
        <v>20.5</v>
      </c>
      <c r="O12" s="10">
        <f t="shared" si="10"/>
        <v>0</v>
      </c>
      <c r="P12" s="10">
        <f t="shared" si="10"/>
        <v>0</v>
      </c>
      <c r="Q12" s="26"/>
      <c r="R12" s="89"/>
    </row>
    <row r="13" spans="1:18" ht="33.75">
      <c r="A13" s="88" t="s">
        <v>28</v>
      </c>
      <c r="B13" s="8"/>
      <c r="C13" s="8"/>
      <c r="D13" s="16"/>
      <c r="E13" s="17"/>
      <c r="F13" s="12"/>
      <c r="G13" s="18"/>
      <c r="H13" s="12"/>
      <c r="I13" s="10">
        <f>17-I15-I16-I17-I18</f>
        <v>13.5</v>
      </c>
      <c r="J13" s="10">
        <f aca="true" t="shared" si="11" ref="J13:O13">19-J15-J16-J17-J18</f>
        <v>12</v>
      </c>
      <c r="K13" s="10">
        <f t="shared" si="11"/>
        <v>17</v>
      </c>
      <c r="L13" s="10">
        <f t="shared" si="11"/>
        <v>13.5</v>
      </c>
      <c r="M13" s="10">
        <f t="shared" si="11"/>
        <v>14.5</v>
      </c>
      <c r="N13" s="10">
        <f t="shared" si="11"/>
        <v>17</v>
      </c>
      <c r="O13" s="10">
        <f t="shared" si="11"/>
        <v>0</v>
      </c>
      <c r="P13" s="16"/>
      <c r="Q13" s="26"/>
      <c r="R13" s="89"/>
    </row>
    <row r="14" spans="1:18" ht="24" customHeight="1">
      <c r="A14" s="88" t="s">
        <v>29</v>
      </c>
      <c r="B14" s="8"/>
      <c r="C14" s="8"/>
      <c r="D14" s="16"/>
      <c r="E14" s="17"/>
      <c r="F14" s="12"/>
      <c r="G14" s="18"/>
      <c r="H14" s="12"/>
      <c r="I14" s="52">
        <f aca="true" t="shared" si="12" ref="I14:N14">I12/I13</f>
        <v>1.4444444444444444</v>
      </c>
      <c r="J14" s="52">
        <f t="shared" si="12"/>
        <v>1.5416666666666667</v>
      </c>
      <c r="K14" s="52">
        <f t="shared" si="12"/>
        <v>1.1470588235294117</v>
      </c>
      <c r="L14" s="52">
        <f t="shared" si="12"/>
        <v>1.3703703703703705</v>
      </c>
      <c r="M14" s="52">
        <f t="shared" si="12"/>
        <v>1.9310344827586208</v>
      </c>
      <c r="N14" s="52">
        <f t="shared" si="12"/>
        <v>1.2058823529411764</v>
      </c>
      <c r="O14" s="52">
        <v>0</v>
      </c>
      <c r="P14" s="16"/>
      <c r="Q14" s="26"/>
      <c r="R14" s="89"/>
    </row>
    <row r="15" spans="1:18" ht="21" customHeight="1">
      <c r="A15" s="174" t="s">
        <v>30</v>
      </c>
      <c r="B15" s="19" t="s">
        <v>31</v>
      </c>
      <c r="C15" s="8"/>
      <c r="D15" s="10">
        <f>D125</f>
        <v>37.5</v>
      </c>
      <c r="E15" s="17"/>
      <c r="F15" s="12"/>
      <c r="G15" s="13">
        <f>D15/D20</f>
        <v>0.211864406779661</v>
      </c>
      <c r="H15" s="12"/>
      <c r="I15" s="10">
        <f>I125</f>
        <v>3.5</v>
      </c>
      <c r="J15" s="10">
        <f>J125</f>
        <v>7</v>
      </c>
      <c r="K15" s="10">
        <f aca="true" t="shared" si="13" ref="K15:P15">K125</f>
        <v>2</v>
      </c>
      <c r="L15" s="10">
        <f t="shared" si="13"/>
        <v>5.5</v>
      </c>
      <c r="M15" s="10">
        <f t="shared" si="13"/>
        <v>4.5</v>
      </c>
      <c r="N15" s="10">
        <f t="shared" si="13"/>
        <v>2</v>
      </c>
      <c r="O15" s="10">
        <f t="shared" si="13"/>
        <v>13</v>
      </c>
      <c r="P15" s="10">
        <f t="shared" si="13"/>
        <v>0</v>
      </c>
      <c r="Q15" s="26"/>
      <c r="R15" s="89"/>
    </row>
    <row r="16" spans="1:18" ht="13.5" customHeight="1">
      <c r="A16" s="174"/>
      <c r="B16" s="19" t="s">
        <v>32</v>
      </c>
      <c r="C16" s="8"/>
      <c r="D16" s="10">
        <f>D130</f>
        <v>18</v>
      </c>
      <c r="E16" s="17"/>
      <c r="F16" s="12"/>
      <c r="G16" s="13">
        <f>D16/D20</f>
        <v>0.1016949152542373</v>
      </c>
      <c r="H16" s="12"/>
      <c r="I16" s="10">
        <f>I130</f>
        <v>0</v>
      </c>
      <c r="J16" s="10">
        <f aca="true" t="shared" si="14" ref="J16:P16">J130</f>
        <v>0</v>
      </c>
      <c r="K16" s="10">
        <f t="shared" si="14"/>
        <v>0</v>
      </c>
      <c r="L16" s="10">
        <f t="shared" si="14"/>
        <v>0</v>
      </c>
      <c r="M16" s="10">
        <f t="shared" si="14"/>
        <v>0</v>
      </c>
      <c r="N16" s="10">
        <f t="shared" si="14"/>
        <v>0</v>
      </c>
      <c r="O16" s="10">
        <f t="shared" si="14"/>
        <v>6</v>
      </c>
      <c r="P16" s="10">
        <f t="shared" si="14"/>
        <v>17</v>
      </c>
      <c r="Q16" s="26"/>
      <c r="R16" s="89"/>
    </row>
    <row r="17" spans="1:18" ht="14.25" customHeight="1">
      <c r="A17" s="174"/>
      <c r="B17" s="19" t="s">
        <v>33</v>
      </c>
      <c r="C17" s="8"/>
      <c r="D17" s="10">
        <v>0</v>
      </c>
      <c r="E17" s="17"/>
      <c r="F17" s="12"/>
      <c r="G17" s="13">
        <f>D17/D20</f>
        <v>0</v>
      </c>
      <c r="H17" s="12"/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26"/>
      <c r="R17" s="89"/>
    </row>
    <row r="18" spans="1:18" ht="13.5" customHeight="1">
      <c r="A18" s="174"/>
      <c r="B18" s="19" t="s">
        <v>34</v>
      </c>
      <c r="C18" s="8"/>
      <c r="D18" s="20">
        <v>0</v>
      </c>
      <c r="E18" s="17"/>
      <c r="F18" s="12"/>
      <c r="G18" s="13">
        <f>D18/D20</f>
        <v>0</v>
      </c>
      <c r="H18" s="12"/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6"/>
      <c r="R18" s="89"/>
    </row>
    <row r="19" spans="1:18" ht="13.5" customHeight="1">
      <c r="A19" s="88"/>
      <c r="B19" s="8" t="s">
        <v>35</v>
      </c>
      <c r="C19" s="8"/>
      <c r="D19" s="20">
        <f>D15+D16+D17+D18</f>
        <v>55.5</v>
      </c>
      <c r="E19" s="17"/>
      <c r="F19" s="12"/>
      <c r="G19" s="13">
        <f>SUM(G15:G18)</f>
        <v>0.3135593220338983</v>
      </c>
      <c r="H19" s="12"/>
      <c r="I19" s="20">
        <f>K21+SUM(I15:I18)</f>
        <v>3.5</v>
      </c>
      <c r="J19" s="20">
        <f>J15+J16+J17+J18</f>
        <v>7</v>
      </c>
      <c r="K19" s="20">
        <f aca="true" t="shared" si="15" ref="K19:P19">K15+K16+K17+K18</f>
        <v>2</v>
      </c>
      <c r="L19" s="20">
        <f t="shared" si="15"/>
        <v>5.5</v>
      </c>
      <c r="M19" s="20">
        <f t="shared" si="15"/>
        <v>4.5</v>
      </c>
      <c r="N19" s="20">
        <f t="shared" si="15"/>
        <v>2</v>
      </c>
      <c r="O19" s="20">
        <f t="shared" si="15"/>
        <v>19</v>
      </c>
      <c r="P19" s="20">
        <f t="shared" si="15"/>
        <v>17</v>
      </c>
      <c r="Q19" s="26"/>
      <c r="R19" s="89"/>
    </row>
    <row r="20" spans="1:18" ht="22.5">
      <c r="A20" s="91" t="s">
        <v>36</v>
      </c>
      <c r="B20" s="19"/>
      <c r="C20" s="8"/>
      <c r="D20" s="21">
        <f>D12+D19</f>
        <v>177</v>
      </c>
      <c r="E20" s="17"/>
      <c r="F20" s="12"/>
      <c r="G20" s="18"/>
      <c r="H20" s="12"/>
      <c r="I20" s="10">
        <f>I12+I19</f>
        <v>23</v>
      </c>
      <c r="J20" s="10">
        <f>J12+J19</f>
        <v>25.5</v>
      </c>
      <c r="K20" s="10">
        <f aca="true" t="shared" si="16" ref="K20:P20">K12+K19</f>
        <v>21.5</v>
      </c>
      <c r="L20" s="10">
        <f t="shared" si="16"/>
        <v>24</v>
      </c>
      <c r="M20" s="10">
        <f t="shared" si="16"/>
        <v>32.5</v>
      </c>
      <c r="N20" s="10">
        <f t="shared" si="16"/>
        <v>22.5</v>
      </c>
      <c r="O20" s="10">
        <f t="shared" si="16"/>
        <v>19</v>
      </c>
      <c r="P20" s="10">
        <f t="shared" si="16"/>
        <v>17</v>
      </c>
      <c r="Q20" s="26"/>
      <c r="R20" s="89"/>
    </row>
    <row r="21" spans="1:18" ht="11.25">
      <c r="A21" s="174" t="s">
        <v>37</v>
      </c>
      <c r="B21" s="19" t="s">
        <v>38</v>
      </c>
      <c r="C21" s="8"/>
      <c r="D21" s="10">
        <v>1</v>
      </c>
      <c r="E21" s="17"/>
      <c r="F21" s="12"/>
      <c r="G21" s="18"/>
      <c r="H21" s="12"/>
      <c r="I21" s="16"/>
      <c r="J21" s="16"/>
      <c r="K21" s="16"/>
      <c r="L21" s="16"/>
      <c r="M21" s="16"/>
      <c r="N21" s="16"/>
      <c r="O21" s="16"/>
      <c r="P21" s="16"/>
      <c r="Q21" s="26"/>
      <c r="R21" s="89"/>
    </row>
    <row r="22" spans="1:18" ht="11.25">
      <c r="A22" s="174"/>
      <c r="B22" s="19" t="s">
        <v>39</v>
      </c>
      <c r="C22" s="8"/>
      <c r="D22" s="10">
        <v>0.5</v>
      </c>
      <c r="E22" s="17"/>
      <c r="F22" s="12"/>
      <c r="G22" s="18"/>
      <c r="H22" s="12"/>
      <c r="I22" s="16"/>
      <c r="J22" s="16"/>
      <c r="K22" s="16"/>
      <c r="L22" s="16"/>
      <c r="M22" s="16"/>
      <c r="N22" s="16"/>
      <c r="O22" s="16"/>
      <c r="P22" s="16"/>
      <c r="Q22" s="26"/>
      <c r="R22" s="89"/>
    </row>
    <row r="23" spans="1:18" ht="11.25">
      <c r="A23" s="174"/>
      <c r="B23" s="19" t="s">
        <v>40</v>
      </c>
      <c r="C23" s="8"/>
      <c r="D23" s="10">
        <v>1</v>
      </c>
      <c r="E23" s="17"/>
      <c r="F23" s="12"/>
      <c r="G23" s="18"/>
      <c r="H23" s="12"/>
      <c r="I23" s="16"/>
      <c r="J23" s="16"/>
      <c r="K23" s="16"/>
      <c r="L23" s="16"/>
      <c r="M23" s="16"/>
      <c r="N23" s="16"/>
      <c r="O23" s="16"/>
      <c r="P23" s="16"/>
      <c r="Q23" s="26"/>
      <c r="R23" s="89"/>
    </row>
    <row r="24" spans="1:18" ht="11.25">
      <c r="A24" s="174"/>
      <c r="B24" s="19" t="s">
        <v>41</v>
      </c>
      <c r="C24" s="8"/>
      <c r="D24" s="10">
        <v>2</v>
      </c>
      <c r="E24" s="17"/>
      <c r="F24" s="12"/>
      <c r="G24" s="18"/>
      <c r="H24" s="12"/>
      <c r="I24" s="16"/>
      <c r="J24" s="16"/>
      <c r="K24" s="16"/>
      <c r="L24" s="16"/>
      <c r="M24" s="16"/>
      <c r="N24" s="16"/>
      <c r="O24" s="16"/>
      <c r="P24" s="16"/>
      <c r="Q24" s="26"/>
      <c r="R24" s="89"/>
    </row>
    <row r="25" spans="1:18" ht="11.25">
      <c r="A25" s="174"/>
      <c r="B25" s="19" t="s">
        <v>42</v>
      </c>
      <c r="C25" s="8"/>
      <c r="D25" s="10">
        <v>0.5</v>
      </c>
      <c r="E25" s="17"/>
      <c r="F25" s="12"/>
      <c r="G25" s="18"/>
      <c r="H25" s="12"/>
      <c r="I25" s="16"/>
      <c r="J25" s="16"/>
      <c r="K25" s="16"/>
      <c r="L25" s="16"/>
      <c r="M25" s="16"/>
      <c r="N25" s="16"/>
      <c r="O25" s="16"/>
      <c r="P25" s="16"/>
      <c r="Q25" s="26"/>
      <c r="R25" s="89"/>
    </row>
    <row r="26" spans="1:18" ht="11.25">
      <c r="A26" s="174"/>
      <c r="B26" s="22" t="s">
        <v>43</v>
      </c>
      <c r="C26" s="23"/>
      <c r="D26" s="24">
        <v>1.5</v>
      </c>
      <c r="E26" s="25"/>
      <c r="F26" s="26"/>
      <c r="G26" s="27"/>
      <c r="H26" s="26"/>
      <c r="I26" s="53"/>
      <c r="J26" s="53"/>
      <c r="K26" s="53"/>
      <c r="L26" s="53"/>
      <c r="M26" s="53"/>
      <c r="N26" s="53"/>
      <c r="O26" s="53"/>
      <c r="P26" s="53"/>
      <c r="Q26" s="26"/>
      <c r="R26" s="89"/>
    </row>
    <row r="27" spans="1:18" ht="12" thickBot="1">
      <c r="A27" s="92"/>
      <c r="B27" s="93" t="s">
        <v>27</v>
      </c>
      <c r="C27" s="93"/>
      <c r="D27" s="94">
        <f>SUM(D21:D26)</f>
        <v>6.5</v>
      </c>
      <c r="E27" s="95"/>
      <c r="F27" s="96"/>
      <c r="G27" s="97"/>
      <c r="H27" s="96"/>
      <c r="I27" s="98"/>
      <c r="J27" s="98"/>
      <c r="K27" s="98"/>
      <c r="L27" s="98"/>
      <c r="M27" s="98"/>
      <c r="N27" s="98"/>
      <c r="O27" s="98"/>
      <c r="P27" s="98"/>
      <c r="Q27" s="99"/>
      <c r="R27" s="100"/>
    </row>
    <row r="28" spans="1:18" ht="19.5" customHeight="1" thickBot="1" thickTop="1">
      <c r="A28" s="139" t="s">
        <v>44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</row>
    <row r="29" spans="1:18" ht="19.5" customHeight="1" thickTop="1">
      <c r="A29" s="159" t="s">
        <v>3</v>
      </c>
      <c r="B29" s="161" t="s">
        <v>45</v>
      </c>
      <c r="C29" s="161" t="s">
        <v>46</v>
      </c>
      <c r="D29" s="163" t="s">
        <v>4</v>
      </c>
      <c r="E29" s="165" t="s">
        <v>47</v>
      </c>
      <c r="F29" s="165" t="s">
        <v>48</v>
      </c>
      <c r="G29" s="165" t="s">
        <v>49</v>
      </c>
      <c r="H29" s="165" t="s">
        <v>8</v>
      </c>
      <c r="I29" s="144" t="s">
        <v>9</v>
      </c>
      <c r="J29" s="145"/>
      <c r="K29" s="145"/>
      <c r="L29" s="145"/>
      <c r="M29" s="145"/>
      <c r="N29" s="145"/>
      <c r="O29" s="145"/>
      <c r="P29" s="146"/>
      <c r="Q29" s="135" t="s">
        <v>189</v>
      </c>
      <c r="R29" s="137" t="s">
        <v>50</v>
      </c>
    </row>
    <row r="30" spans="1:18" ht="19.5" customHeight="1">
      <c r="A30" s="160"/>
      <c r="B30" s="162"/>
      <c r="C30" s="162"/>
      <c r="D30" s="164"/>
      <c r="E30" s="166"/>
      <c r="F30" s="166"/>
      <c r="G30" s="166"/>
      <c r="H30" s="166"/>
      <c r="I30" s="120" t="s">
        <v>10</v>
      </c>
      <c r="J30" s="120" t="s">
        <v>11</v>
      </c>
      <c r="K30" s="120" t="s">
        <v>12</v>
      </c>
      <c r="L30" s="120" t="s">
        <v>13</v>
      </c>
      <c r="M30" s="120" t="s">
        <v>14</v>
      </c>
      <c r="N30" s="120" t="s">
        <v>15</v>
      </c>
      <c r="O30" s="120" t="s">
        <v>16</v>
      </c>
      <c r="P30" s="120" t="s">
        <v>17</v>
      </c>
      <c r="Q30" s="136"/>
      <c r="R30" s="138"/>
    </row>
    <row r="31" spans="1:18" ht="15.75" customHeight="1">
      <c r="A31" s="173" t="s">
        <v>19</v>
      </c>
      <c r="B31" s="30">
        <v>1112130</v>
      </c>
      <c r="C31" s="19" t="s">
        <v>51</v>
      </c>
      <c r="D31" s="31">
        <f>SUM(I31:P31)</f>
        <v>3</v>
      </c>
      <c r="E31" s="32">
        <f>D31*16</f>
        <v>48</v>
      </c>
      <c r="F31" s="33"/>
      <c r="G31" s="33"/>
      <c r="H31" s="33"/>
      <c r="I31" s="54">
        <v>3</v>
      </c>
      <c r="J31" s="28"/>
      <c r="K31" s="28"/>
      <c r="L31" s="28"/>
      <c r="M31" s="28"/>
      <c r="N31" s="28"/>
      <c r="O31" s="28"/>
      <c r="P31" s="28"/>
      <c r="Q31" s="33"/>
      <c r="R31" s="102"/>
    </row>
    <row r="32" spans="1:18" ht="12">
      <c r="A32" s="173"/>
      <c r="B32" s="30">
        <v>1132210</v>
      </c>
      <c r="C32" s="19" t="s">
        <v>52</v>
      </c>
      <c r="D32" s="31">
        <f aca="true" t="shared" si="17" ref="D32:D49">SUM(I32:P32)</f>
        <v>1</v>
      </c>
      <c r="E32" s="32">
        <f aca="true" t="shared" si="18" ref="E32:E49">D32*16</f>
        <v>16</v>
      </c>
      <c r="F32" s="33"/>
      <c r="G32" s="33"/>
      <c r="H32" s="33"/>
      <c r="I32" s="54">
        <v>1</v>
      </c>
      <c r="J32" s="28"/>
      <c r="K32" s="28"/>
      <c r="L32" s="28"/>
      <c r="M32" s="28"/>
      <c r="N32" s="28"/>
      <c r="O32" s="28"/>
      <c r="P32" s="28"/>
      <c r="Q32" s="33"/>
      <c r="R32" s="102"/>
    </row>
    <row r="33" spans="1:18" ht="12">
      <c r="A33" s="173"/>
      <c r="B33" s="30">
        <v>1112020</v>
      </c>
      <c r="C33" s="19" t="s">
        <v>53</v>
      </c>
      <c r="D33" s="31">
        <f t="shared" si="17"/>
        <v>2</v>
      </c>
      <c r="E33" s="32">
        <f t="shared" si="18"/>
        <v>32</v>
      </c>
      <c r="F33" s="33"/>
      <c r="G33" s="33"/>
      <c r="H33" s="33"/>
      <c r="I33" s="54"/>
      <c r="J33" s="28">
        <v>2</v>
      </c>
      <c r="K33" s="28"/>
      <c r="L33" s="28"/>
      <c r="M33" s="28"/>
      <c r="N33" s="28"/>
      <c r="O33" s="28"/>
      <c r="P33" s="28"/>
      <c r="Q33" s="33"/>
      <c r="R33" s="102"/>
    </row>
    <row r="34" spans="1:18" ht="22.5">
      <c r="A34" s="173"/>
      <c r="B34" s="30">
        <v>1112350</v>
      </c>
      <c r="C34" s="19" t="s">
        <v>54</v>
      </c>
      <c r="D34" s="31">
        <f t="shared" si="17"/>
        <v>5</v>
      </c>
      <c r="E34" s="32">
        <f t="shared" si="18"/>
        <v>80</v>
      </c>
      <c r="F34" s="33"/>
      <c r="G34" s="33"/>
      <c r="H34" s="33"/>
      <c r="I34" s="54"/>
      <c r="J34" s="28"/>
      <c r="K34" s="28">
        <v>5</v>
      </c>
      <c r="L34" s="28"/>
      <c r="M34" s="28"/>
      <c r="N34" s="28"/>
      <c r="O34" s="28"/>
      <c r="P34" s="28"/>
      <c r="Q34" s="33"/>
      <c r="R34" s="102"/>
    </row>
    <row r="35" spans="1:18" ht="12">
      <c r="A35" s="173"/>
      <c r="B35" s="30">
        <v>1112230</v>
      </c>
      <c r="C35" s="19" t="s">
        <v>55</v>
      </c>
      <c r="D35" s="31">
        <f t="shared" si="17"/>
        <v>3</v>
      </c>
      <c r="E35" s="32">
        <f t="shared" si="18"/>
        <v>48</v>
      </c>
      <c r="F35" s="33"/>
      <c r="G35" s="33"/>
      <c r="H35" s="33"/>
      <c r="I35" s="54"/>
      <c r="J35" s="28"/>
      <c r="K35" s="28"/>
      <c r="L35" s="28">
        <v>3</v>
      </c>
      <c r="M35" s="28"/>
      <c r="N35" s="28"/>
      <c r="O35" s="28"/>
      <c r="P35" s="28"/>
      <c r="Q35" s="33"/>
      <c r="R35" s="102"/>
    </row>
    <row r="36" spans="1:18" ht="12">
      <c r="A36" s="173"/>
      <c r="B36" s="30">
        <v>1112420</v>
      </c>
      <c r="C36" s="19" t="s">
        <v>56</v>
      </c>
      <c r="D36" s="31">
        <f t="shared" si="17"/>
        <v>2</v>
      </c>
      <c r="E36" s="32">
        <f t="shared" si="18"/>
        <v>32</v>
      </c>
      <c r="F36" s="33"/>
      <c r="G36" s="33"/>
      <c r="H36" s="33"/>
      <c r="I36" s="55"/>
      <c r="J36" s="54"/>
      <c r="K36" s="55"/>
      <c r="L36" s="55"/>
      <c r="M36" s="28"/>
      <c r="N36" s="28">
        <v>2</v>
      </c>
      <c r="O36" s="28"/>
      <c r="P36" s="28"/>
      <c r="Q36" s="33"/>
      <c r="R36" s="102"/>
    </row>
    <row r="37" spans="1:18" ht="12">
      <c r="A37" s="173"/>
      <c r="B37" s="34" t="s">
        <v>57</v>
      </c>
      <c r="C37" s="19" t="s">
        <v>58</v>
      </c>
      <c r="D37" s="31">
        <f t="shared" si="17"/>
        <v>4</v>
      </c>
      <c r="E37" s="32">
        <f t="shared" si="18"/>
        <v>64</v>
      </c>
      <c r="F37" s="33"/>
      <c r="G37" s="35">
        <v>16</v>
      </c>
      <c r="H37" s="7"/>
      <c r="I37" s="55">
        <v>4</v>
      </c>
      <c r="J37" s="54"/>
      <c r="K37" s="55"/>
      <c r="L37" s="55"/>
      <c r="M37" s="28"/>
      <c r="N37" s="28"/>
      <c r="O37" s="28"/>
      <c r="P37" s="28"/>
      <c r="Q37" s="33"/>
      <c r="R37" s="102"/>
    </row>
    <row r="38" spans="1:18" ht="12">
      <c r="A38" s="173"/>
      <c r="B38" s="34" t="s">
        <v>59</v>
      </c>
      <c r="C38" s="19" t="s">
        <v>60</v>
      </c>
      <c r="D38" s="31">
        <f t="shared" si="17"/>
        <v>4</v>
      </c>
      <c r="E38" s="32">
        <f t="shared" si="18"/>
        <v>64</v>
      </c>
      <c r="F38" s="33"/>
      <c r="G38" s="35">
        <v>16</v>
      </c>
      <c r="H38" s="7"/>
      <c r="I38" s="55"/>
      <c r="J38" s="54">
        <v>4</v>
      </c>
      <c r="K38" s="55"/>
      <c r="L38" s="55"/>
      <c r="M38" s="28"/>
      <c r="N38" s="28"/>
      <c r="O38" s="28"/>
      <c r="P38" s="28"/>
      <c r="Q38" s="33"/>
      <c r="R38" s="102"/>
    </row>
    <row r="39" spans="1:18" ht="12">
      <c r="A39" s="173"/>
      <c r="B39" s="34" t="s">
        <v>61</v>
      </c>
      <c r="C39" s="19" t="s">
        <v>62</v>
      </c>
      <c r="D39" s="31">
        <f t="shared" si="17"/>
        <v>4</v>
      </c>
      <c r="E39" s="32">
        <f t="shared" si="18"/>
        <v>64</v>
      </c>
      <c r="F39" s="33"/>
      <c r="G39" s="35">
        <v>16</v>
      </c>
      <c r="H39" s="7"/>
      <c r="I39" s="55"/>
      <c r="J39" s="54"/>
      <c r="K39" s="55">
        <v>4</v>
      </c>
      <c r="L39" s="55"/>
      <c r="M39" s="28"/>
      <c r="N39" s="28"/>
      <c r="O39" s="28"/>
      <c r="P39" s="28"/>
      <c r="Q39" s="33"/>
      <c r="R39" s="102"/>
    </row>
    <row r="40" spans="1:18" ht="12">
      <c r="A40" s="173"/>
      <c r="B40" s="34" t="s">
        <v>63</v>
      </c>
      <c r="C40" s="19" t="s">
        <v>64</v>
      </c>
      <c r="D40" s="31">
        <f t="shared" si="17"/>
        <v>4</v>
      </c>
      <c r="E40" s="32">
        <f t="shared" si="18"/>
        <v>64</v>
      </c>
      <c r="F40" s="33"/>
      <c r="G40" s="35">
        <v>16</v>
      </c>
      <c r="H40" s="7"/>
      <c r="I40" s="55"/>
      <c r="J40" s="55"/>
      <c r="K40" s="54"/>
      <c r="L40" s="55">
        <v>4</v>
      </c>
      <c r="M40" s="28"/>
      <c r="N40" s="28"/>
      <c r="O40" s="28"/>
      <c r="P40" s="28"/>
      <c r="Q40" s="33"/>
      <c r="R40" s="102"/>
    </row>
    <row r="41" spans="1:18" ht="15" customHeight="1">
      <c r="A41" s="173"/>
      <c r="B41" s="36" t="s">
        <v>65</v>
      </c>
      <c r="C41" s="19" t="s">
        <v>66</v>
      </c>
      <c r="D41" s="31">
        <f t="shared" si="17"/>
        <v>2</v>
      </c>
      <c r="E41" s="32">
        <f t="shared" si="18"/>
        <v>32</v>
      </c>
      <c r="F41" s="33"/>
      <c r="G41" s="33"/>
      <c r="H41" s="33"/>
      <c r="I41" s="55">
        <v>2</v>
      </c>
      <c r="J41" s="55"/>
      <c r="K41" s="54"/>
      <c r="L41" s="55"/>
      <c r="M41" s="28"/>
      <c r="N41" s="28"/>
      <c r="O41" s="28"/>
      <c r="P41" s="28"/>
      <c r="Q41" s="33"/>
      <c r="R41" s="102"/>
    </row>
    <row r="42" spans="1:18" ht="12">
      <c r="A42" s="173"/>
      <c r="B42" s="36" t="s">
        <v>67</v>
      </c>
      <c r="C42" s="19" t="s">
        <v>68</v>
      </c>
      <c r="D42" s="31">
        <f t="shared" si="17"/>
        <v>2</v>
      </c>
      <c r="E42" s="32">
        <f t="shared" si="18"/>
        <v>32</v>
      </c>
      <c r="F42" s="33"/>
      <c r="G42" s="33"/>
      <c r="H42" s="33"/>
      <c r="I42" s="55"/>
      <c r="J42" s="55">
        <v>2</v>
      </c>
      <c r="K42" s="54"/>
      <c r="L42" s="55"/>
      <c r="M42" s="28"/>
      <c r="N42" s="28"/>
      <c r="O42" s="28"/>
      <c r="P42" s="28"/>
      <c r="Q42" s="33"/>
      <c r="R42" s="102"/>
    </row>
    <row r="43" spans="1:18" ht="12">
      <c r="A43" s="173"/>
      <c r="B43" s="36" t="s">
        <v>69</v>
      </c>
      <c r="C43" s="19" t="s">
        <v>70</v>
      </c>
      <c r="D43" s="31">
        <f t="shared" si="17"/>
        <v>2</v>
      </c>
      <c r="E43" s="32">
        <f t="shared" si="18"/>
        <v>32</v>
      </c>
      <c r="F43" s="33"/>
      <c r="G43" s="33"/>
      <c r="H43" s="33"/>
      <c r="I43" s="55"/>
      <c r="J43" s="55"/>
      <c r="K43" s="55">
        <v>2</v>
      </c>
      <c r="L43" s="54"/>
      <c r="M43" s="28"/>
      <c r="N43" s="28"/>
      <c r="O43" s="28"/>
      <c r="P43" s="28"/>
      <c r="Q43" s="33"/>
      <c r="R43" s="102"/>
    </row>
    <row r="44" spans="1:18" ht="12">
      <c r="A44" s="173"/>
      <c r="B44" s="36" t="s">
        <v>71</v>
      </c>
      <c r="C44" s="19" t="s">
        <v>72</v>
      </c>
      <c r="D44" s="31">
        <f t="shared" si="17"/>
        <v>2</v>
      </c>
      <c r="E44" s="32">
        <f t="shared" si="18"/>
        <v>32</v>
      </c>
      <c r="F44" s="33"/>
      <c r="G44" s="33"/>
      <c r="H44" s="33"/>
      <c r="I44" s="55"/>
      <c r="J44" s="55"/>
      <c r="K44" s="55"/>
      <c r="L44" s="54">
        <v>2</v>
      </c>
      <c r="M44" s="28"/>
      <c r="N44" s="28"/>
      <c r="O44" s="28"/>
      <c r="P44" s="28"/>
      <c r="Q44" s="33"/>
      <c r="R44" s="102"/>
    </row>
    <row r="45" spans="1:18" ht="22.5">
      <c r="A45" s="173"/>
      <c r="B45" s="30">
        <v>4100620</v>
      </c>
      <c r="C45" s="19" t="s">
        <v>73</v>
      </c>
      <c r="D45" s="31">
        <f t="shared" si="17"/>
        <v>2</v>
      </c>
      <c r="E45" s="32">
        <f t="shared" si="18"/>
        <v>32</v>
      </c>
      <c r="F45" s="33"/>
      <c r="G45" s="33"/>
      <c r="H45" s="33">
        <v>16</v>
      </c>
      <c r="I45" s="55">
        <v>2</v>
      </c>
      <c r="J45" s="55"/>
      <c r="K45" s="55"/>
      <c r="L45" s="54"/>
      <c r="M45" s="28"/>
      <c r="N45" s="28"/>
      <c r="O45" s="28"/>
      <c r="P45" s="28"/>
      <c r="Q45" s="33"/>
      <c r="R45" s="102"/>
    </row>
    <row r="46" spans="1:18" ht="12">
      <c r="A46" s="173"/>
      <c r="B46" s="34" t="s">
        <v>74</v>
      </c>
      <c r="C46" s="19" t="s">
        <v>75</v>
      </c>
      <c r="D46" s="31">
        <f t="shared" si="17"/>
        <v>4</v>
      </c>
      <c r="E46" s="32">
        <f t="shared" si="18"/>
        <v>64</v>
      </c>
      <c r="F46" s="33"/>
      <c r="G46" s="33"/>
      <c r="H46" s="33"/>
      <c r="I46" s="55">
        <v>4</v>
      </c>
      <c r="J46" s="55"/>
      <c r="K46" s="55"/>
      <c r="L46" s="55"/>
      <c r="M46" s="28"/>
      <c r="N46" s="54"/>
      <c r="O46" s="28"/>
      <c r="P46" s="28"/>
      <c r="Q46" s="33"/>
      <c r="R46" s="102"/>
    </row>
    <row r="47" spans="1:18" ht="12">
      <c r="A47" s="173"/>
      <c r="B47" s="34" t="s">
        <v>76</v>
      </c>
      <c r="C47" s="19" t="s">
        <v>77</v>
      </c>
      <c r="D47" s="31">
        <f t="shared" si="17"/>
        <v>4</v>
      </c>
      <c r="E47" s="32">
        <f t="shared" si="18"/>
        <v>64</v>
      </c>
      <c r="F47" s="37"/>
      <c r="G47" s="37"/>
      <c r="H47" s="38"/>
      <c r="I47" s="55"/>
      <c r="J47" s="55">
        <v>4</v>
      </c>
      <c r="K47" s="55"/>
      <c r="L47" s="55"/>
      <c r="M47" s="28"/>
      <c r="N47" s="28"/>
      <c r="O47" s="28"/>
      <c r="P47" s="28"/>
      <c r="Q47" s="8"/>
      <c r="R47" s="89"/>
    </row>
    <row r="48" spans="1:18" ht="11.25">
      <c r="A48" s="173"/>
      <c r="B48" s="39" t="s">
        <v>78</v>
      </c>
      <c r="C48" s="19" t="s">
        <v>79</v>
      </c>
      <c r="D48" s="31">
        <f t="shared" si="17"/>
        <v>2.5</v>
      </c>
      <c r="E48" s="32">
        <f t="shared" si="18"/>
        <v>40</v>
      </c>
      <c r="F48" s="37"/>
      <c r="G48" s="37"/>
      <c r="H48" s="38"/>
      <c r="I48" s="55"/>
      <c r="J48" s="55">
        <v>2.5</v>
      </c>
      <c r="K48" s="55"/>
      <c r="L48" s="55"/>
      <c r="M48" s="28"/>
      <c r="N48" s="28"/>
      <c r="O48" s="28"/>
      <c r="P48" s="28"/>
      <c r="Q48" s="8"/>
      <c r="R48" s="89"/>
    </row>
    <row r="49" spans="1:18" ht="11.25">
      <c r="A49" s="173"/>
      <c r="B49" s="39" t="s">
        <v>78</v>
      </c>
      <c r="C49" s="19" t="s">
        <v>79</v>
      </c>
      <c r="D49" s="31">
        <f t="shared" si="17"/>
        <v>2</v>
      </c>
      <c r="E49" s="32">
        <f t="shared" si="18"/>
        <v>32</v>
      </c>
      <c r="F49" s="37"/>
      <c r="G49" s="37"/>
      <c r="H49" s="38"/>
      <c r="I49" s="55"/>
      <c r="J49" s="55"/>
      <c r="K49" s="55">
        <v>2</v>
      </c>
      <c r="L49" s="55"/>
      <c r="M49" s="28"/>
      <c r="N49" s="55"/>
      <c r="O49" s="28"/>
      <c r="P49" s="28"/>
      <c r="Q49" s="8"/>
      <c r="R49" s="89"/>
    </row>
    <row r="50" spans="1:18" ht="12" thickBot="1">
      <c r="A50" s="128"/>
      <c r="B50" s="129" t="s">
        <v>27</v>
      </c>
      <c r="C50" s="129"/>
      <c r="D50" s="94">
        <f>SUM(D31:D49)</f>
        <v>54.5</v>
      </c>
      <c r="E50" s="109">
        <f>SUM(E31:E49)</f>
        <v>872</v>
      </c>
      <c r="F50" s="109">
        <f aca="true" t="shared" si="19" ref="F50:P50">SUM(F31:F49)</f>
        <v>0</v>
      </c>
      <c r="G50" s="109">
        <f t="shared" si="19"/>
        <v>64</v>
      </c>
      <c r="H50" s="109">
        <f t="shared" si="19"/>
        <v>16</v>
      </c>
      <c r="I50" s="94">
        <f t="shared" si="19"/>
        <v>16</v>
      </c>
      <c r="J50" s="94">
        <f t="shared" si="19"/>
        <v>14.5</v>
      </c>
      <c r="K50" s="94">
        <f t="shared" si="19"/>
        <v>13</v>
      </c>
      <c r="L50" s="94">
        <f t="shared" si="19"/>
        <v>9</v>
      </c>
      <c r="M50" s="94">
        <f t="shared" si="19"/>
        <v>0</v>
      </c>
      <c r="N50" s="94">
        <f t="shared" si="19"/>
        <v>2</v>
      </c>
      <c r="O50" s="94">
        <f t="shared" si="19"/>
        <v>0</v>
      </c>
      <c r="P50" s="94">
        <f t="shared" si="19"/>
        <v>0</v>
      </c>
      <c r="Q50" s="99"/>
      <c r="R50" s="100"/>
    </row>
    <row r="51" spans="1:18" s="142" customFormat="1" ht="19.5" customHeight="1" thickBot="1" thickTop="1">
      <c r="A51" s="140"/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</row>
    <row r="52" spans="1:18" ht="19.5" customHeight="1" thickTop="1">
      <c r="A52" s="151" t="s">
        <v>3</v>
      </c>
      <c r="B52" s="143" t="s">
        <v>45</v>
      </c>
      <c r="C52" s="143" t="s">
        <v>46</v>
      </c>
      <c r="D52" s="143" t="s">
        <v>4</v>
      </c>
      <c r="E52" s="143" t="s">
        <v>47</v>
      </c>
      <c r="F52" s="143" t="s">
        <v>48</v>
      </c>
      <c r="G52" s="143" t="s">
        <v>49</v>
      </c>
      <c r="H52" s="143" t="s">
        <v>8</v>
      </c>
      <c r="I52" s="144" t="s">
        <v>9</v>
      </c>
      <c r="J52" s="145"/>
      <c r="K52" s="145"/>
      <c r="L52" s="145"/>
      <c r="M52" s="145"/>
      <c r="N52" s="145"/>
      <c r="O52" s="145"/>
      <c r="P52" s="146"/>
      <c r="Q52" s="135" t="s">
        <v>189</v>
      </c>
      <c r="R52" s="137" t="s">
        <v>50</v>
      </c>
    </row>
    <row r="53" spans="1:18" ht="19.5" customHeight="1">
      <c r="A53" s="152"/>
      <c r="B53" s="136"/>
      <c r="C53" s="136"/>
      <c r="D53" s="136"/>
      <c r="E53" s="136"/>
      <c r="F53" s="136"/>
      <c r="G53" s="136"/>
      <c r="H53" s="136"/>
      <c r="I53" s="120" t="s">
        <v>10</v>
      </c>
      <c r="J53" s="120" t="s">
        <v>11</v>
      </c>
      <c r="K53" s="120" t="s">
        <v>12</v>
      </c>
      <c r="L53" s="120" t="s">
        <v>13</v>
      </c>
      <c r="M53" s="120" t="s">
        <v>14</v>
      </c>
      <c r="N53" s="120" t="s">
        <v>15</v>
      </c>
      <c r="O53" s="120" t="s">
        <v>16</v>
      </c>
      <c r="P53" s="120" t="s">
        <v>17</v>
      </c>
      <c r="Q53" s="136"/>
      <c r="R53" s="138"/>
    </row>
    <row r="54" spans="1:18" s="1" customFormat="1" ht="21.75" customHeight="1">
      <c r="A54" s="174" t="s">
        <v>20</v>
      </c>
      <c r="B54" s="41">
        <v>36105125</v>
      </c>
      <c r="C54" s="22" t="s">
        <v>80</v>
      </c>
      <c r="D54" s="42">
        <f>SUM(I54:P54)</f>
        <v>2.5</v>
      </c>
      <c r="E54" s="43">
        <f aca="true" t="shared" si="20" ref="E54:E61">D54*16</f>
        <v>40</v>
      </c>
      <c r="F54" s="44"/>
      <c r="G54" s="44"/>
      <c r="H54" s="44"/>
      <c r="I54" s="56">
        <v>2.5</v>
      </c>
      <c r="J54" s="57"/>
      <c r="K54" s="57"/>
      <c r="L54" s="57"/>
      <c r="M54" s="58"/>
      <c r="N54" s="58"/>
      <c r="O54" s="58"/>
      <c r="P54" s="58"/>
      <c r="Q54" s="61" t="s">
        <v>81</v>
      </c>
      <c r="R54" s="106" t="s">
        <v>82</v>
      </c>
    </row>
    <row r="55" spans="1:18" ht="21.75" customHeight="1">
      <c r="A55" s="174"/>
      <c r="B55" s="30">
        <v>36105125</v>
      </c>
      <c r="C55" s="19" t="s">
        <v>80</v>
      </c>
      <c r="D55" s="42">
        <f>SUM(I55:P55)</f>
        <v>2</v>
      </c>
      <c r="E55" s="32">
        <f t="shared" si="20"/>
        <v>32</v>
      </c>
      <c r="F55" s="45"/>
      <c r="G55" s="45"/>
      <c r="H55" s="45"/>
      <c r="I55" s="54"/>
      <c r="J55" s="55">
        <v>2</v>
      </c>
      <c r="K55" s="55"/>
      <c r="L55" s="55"/>
      <c r="M55" s="28"/>
      <c r="N55" s="28"/>
      <c r="O55" s="28"/>
      <c r="P55" s="28"/>
      <c r="Q55" s="7"/>
      <c r="R55" s="89"/>
    </row>
    <row r="56" spans="1:18" s="1" customFormat="1" ht="21.75" customHeight="1">
      <c r="A56" s="174"/>
      <c r="B56" s="46"/>
      <c r="C56" s="22" t="s">
        <v>83</v>
      </c>
      <c r="D56" s="42">
        <f aca="true" t="shared" si="21" ref="D56:D72">SUM(I56:P56)</f>
        <v>2</v>
      </c>
      <c r="E56" s="43">
        <v>32</v>
      </c>
      <c r="F56" s="44"/>
      <c r="G56" s="44"/>
      <c r="H56" s="44"/>
      <c r="I56" s="56"/>
      <c r="J56" s="57">
        <v>2</v>
      </c>
      <c r="K56" s="57"/>
      <c r="L56" s="57"/>
      <c r="M56" s="58"/>
      <c r="N56" s="58"/>
      <c r="O56" s="58"/>
      <c r="P56" s="58"/>
      <c r="Q56" s="61" t="s">
        <v>81</v>
      </c>
      <c r="R56" s="106" t="s">
        <v>82</v>
      </c>
    </row>
    <row r="57" spans="1:18" s="1" customFormat="1" ht="21.75" customHeight="1">
      <c r="A57" s="174"/>
      <c r="B57" s="46"/>
      <c r="C57" s="22" t="s">
        <v>84</v>
      </c>
      <c r="D57" s="42">
        <f t="shared" si="21"/>
        <v>2</v>
      </c>
      <c r="E57" s="43">
        <v>32</v>
      </c>
      <c r="F57" s="44"/>
      <c r="G57" s="44"/>
      <c r="H57" s="44"/>
      <c r="I57" s="56"/>
      <c r="J57" s="57"/>
      <c r="K57" s="57">
        <v>2</v>
      </c>
      <c r="L57" s="57"/>
      <c r="M57" s="58"/>
      <c r="N57" s="58"/>
      <c r="O57" s="58"/>
      <c r="P57" s="58"/>
      <c r="Q57" s="61"/>
      <c r="R57" s="105"/>
    </row>
    <row r="58" spans="1:18" s="1" customFormat="1" ht="21.75" customHeight="1">
      <c r="A58" s="174"/>
      <c r="B58" s="47" t="s">
        <v>85</v>
      </c>
      <c r="C58" s="22" t="s">
        <v>86</v>
      </c>
      <c r="D58" s="42">
        <f t="shared" si="21"/>
        <v>2</v>
      </c>
      <c r="E58" s="43">
        <v>32</v>
      </c>
      <c r="F58" s="44"/>
      <c r="G58" s="44"/>
      <c r="H58" s="44"/>
      <c r="I58" s="57"/>
      <c r="J58" s="56"/>
      <c r="K58" s="57">
        <v>2</v>
      </c>
      <c r="L58" s="57"/>
      <c r="M58" s="58"/>
      <c r="N58" s="58"/>
      <c r="O58" s="58"/>
      <c r="P58" s="58"/>
      <c r="Q58" s="61" t="s">
        <v>81</v>
      </c>
      <c r="R58" s="106" t="s">
        <v>82</v>
      </c>
    </row>
    <row r="59" spans="1:18" ht="21.75" customHeight="1">
      <c r="A59" s="174"/>
      <c r="B59" s="48" t="s">
        <v>87</v>
      </c>
      <c r="C59" s="19" t="s">
        <v>88</v>
      </c>
      <c r="D59" s="42">
        <f t="shared" si="21"/>
        <v>2.5</v>
      </c>
      <c r="E59" s="32">
        <f t="shared" si="20"/>
        <v>40</v>
      </c>
      <c r="F59" s="45"/>
      <c r="G59" s="45"/>
      <c r="H59" s="44">
        <v>8</v>
      </c>
      <c r="I59" s="55"/>
      <c r="J59" s="126"/>
      <c r="K59" s="59">
        <v>2.5</v>
      </c>
      <c r="L59" s="55"/>
      <c r="M59" s="28"/>
      <c r="N59" s="28"/>
      <c r="O59" s="28"/>
      <c r="P59" s="28"/>
      <c r="Q59" s="33"/>
      <c r="R59" s="102"/>
    </row>
    <row r="60" spans="1:18" ht="27.75" customHeight="1">
      <c r="A60" s="174"/>
      <c r="B60" s="48" t="s">
        <v>89</v>
      </c>
      <c r="C60" s="19" t="s">
        <v>90</v>
      </c>
      <c r="D60" s="42">
        <f t="shared" si="21"/>
        <v>1.5</v>
      </c>
      <c r="E60" s="32">
        <f t="shared" si="20"/>
        <v>24</v>
      </c>
      <c r="F60" s="45"/>
      <c r="G60" s="45"/>
      <c r="H60" s="44">
        <v>8</v>
      </c>
      <c r="I60" s="55"/>
      <c r="J60" s="54"/>
      <c r="K60" s="126"/>
      <c r="L60" s="21">
        <v>1.5</v>
      </c>
      <c r="M60" s="28"/>
      <c r="N60" s="28"/>
      <c r="O60" s="28"/>
      <c r="P60" s="28"/>
      <c r="Q60" s="33"/>
      <c r="R60" s="102"/>
    </row>
    <row r="61" spans="1:18" ht="24.75" customHeight="1">
      <c r="A61" s="174"/>
      <c r="B61" s="49" t="s">
        <v>91</v>
      </c>
      <c r="C61" s="19" t="s">
        <v>92</v>
      </c>
      <c r="D61" s="42">
        <f t="shared" si="21"/>
        <v>3</v>
      </c>
      <c r="E61" s="32">
        <f t="shared" si="20"/>
        <v>48</v>
      </c>
      <c r="F61" s="45"/>
      <c r="G61" s="45"/>
      <c r="H61" s="45"/>
      <c r="I61" s="55"/>
      <c r="J61" s="55"/>
      <c r="K61" s="54"/>
      <c r="L61" s="21">
        <v>3</v>
      </c>
      <c r="M61" s="28"/>
      <c r="N61" s="28"/>
      <c r="O61" s="28"/>
      <c r="P61" s="28"/>
      <c r="Q61" s="33"/>
      <c r="R61" s="102"/>
    </row>
    <row r="62" spans="1:18" s="1" customFormat="1" ht="21.75" customHeight="1">
      <c r="A62" s="174"/>
      <c r="B62" s="50" t="s">
        <v>93</v>
      </c>
      <c r="C62" s="22" t="s">
        <v>94</v>
      </c>
      <c r="D62" s="42">
        <f t="shared" si="21"/>
        <v>3</v>
      </c>
      <c r="E62" s="43">
        <v>48</v>
      </c>
      <c r="F62" s="44"/>
      <c r="G62" s="44"/>
      <c r="H62" s="44"/>
      <c r="I62" s="57"/>
      <c r="J62" s="57"/>
      <c r="K62" s="56"/>
      <c r="L62" s="57"/>
      <c r="M62" s="58">
        <v>3</v>
      </c>
      <c r="N62" s="58"/>
      <c r="O62" s="58"/>
      <c r="P62" s="58"/>
      <c r="Q62" s="61" t="s">
        <v>81</v>
      </c>
      <c r="R62" s="106" t="s">
        <v>82</v>
      </c>
    </row>
    <row r="63" spans="1:18" s="1" customFormat="1" ht="21.75" customHeight="1">
      <c r="A63" s="174"/>
      <c r="B63" s="50" t="s">
        <v>95</v>
      </c>
      <c r="C63" s="22" t="s">
        <v>96</v>
      </c>
      <c r="D63" s="42">
        <f t="shared" si="21"/>
        <v>2</v>
      </c>
      <c r="E63" s="43">
        <v>32</v>
      </c>
      <c r="F63" s="44"/>
      <c r="G63" s="44"/>
      <c r="H63" s="44"/>
      <c r="I63" s="57"/>
      <c r="J63" s="57"/>
      <c r="K63" s="56"/>
      <c r="L63" s="57"/>
      <c r="M63" s="58"/>
      <c r="N63" s="58">
        <v>2</v>
      </c>
      <c r="O63" s="58"/>
      <c r="P63" s="58"/>
      <c r="Q63" s="61" t="s">
        <v>81</v>
      </c>
      <c r="R63" s="106" t="s">
        <v>82</v>
      </c>
    </row>
    <row r="64" spans="1:18" ht="24.75" customHeight="1">
      <c r="A64" s="174"/>
      <c r="B64" s="30">
        <v>32101120</v>
      </c>
      <c r="C64" s="19" t="s">
        <v>97</v>
      </c>
      <c r="D64" s="42">
        <f t="shared" si="21"/>
        <v>2</v>
      </c>
      <c r="E64" s="32">
        <f aca="true" t="shared" si="22" ref="E64:E72">D64*16</f>
        <v>32</v>
      </c>
      <c r="F64" s="45"/>
      <c r="G64" s="45"/>
      <c r="H64" s="45"/>
      <c r="I64" s="55"/>
      <c r="J64" s="55"/>
      <c r="K64" s="54"/>
      <c r="L64" s="55"/>
      <c r="M64" s="60">
        <v>2</v>
      </c>
      <c r="N64" s="28"/>
      <c r="O64" s="28"/>
      <c r="P64" s="28"/>
      <c r="Q64" s="7" t="s">
        <v>81</v>
      </c>
      <c r="R64" s="104" t="s">
        <v>82</v>
      </c>
    </row>
    <row r="65" spans="1:18" s="1" customFormat="1" ht="21.75" customHeight="1">
      <c r="A65" s="174"/>
      <c r="B65" s="47" t="s">
        <v>98</v>
      </c>
      <c r="C65" s="22" t="s">
        <v>99</v>
      </c>
      <c r="D65" s="42">
        <f t="shared" si="21"/>
        <v>1.5</v>
      </c>
      <c r="E65" s="43">
        <v>24</v>
      </c>
      <c r="F65" s="44"/>
      <c r="G65" s="44"/>
      <c r="H65" s="44"/>
      <c r="I65" s="57"/>
      <c r="J65" s="57"/>
      <c r="K65" s="56"/>
      <c r="L65" s="57">
        <v>1.5</v>
      </c>
      <c r="M65" s="57"/>
      <c r="N65" s="58"/>
      <c r="O65" s="58"/>
      <c r="P65" s="58"/>
      <c r="Q65" s="61" t="s">
        <v>81</v>
      </c>
      <c r="R65" s="106" t="s">
        <v>82</v>
      </c>
    </row>
    <row r="66" spans="1:18" ht="21.75" customHeight="1">
      <c r="A66" s="174"/>
      <c r="B66" s="62" t="s">
        <v>100</v>
      </c>
      <c r="C66" s="19" t="s">
        <v>101</v>
      </c>
      <c r="D66" s="42">
        <f t="shared" si="21"/>
        <v>2</v>
      </c>
      <c r="E66" s="32">
        <f t="shared" si="22"/>
        <v>32</v>
      </c>
      <c r="F66" s="45"/>
      <c r="G66" s="45"/>
      <c r="H66" s="45"/>
      <c r="I66" s="55"/>
      <c r="J66" s="55"/>
      <c r="K66" s="55"/>
      <c r="L66" s="126"/>
      <c r="M66" s="59">
        <v>2</v>
      </c>
      <c r="N66" s="28"/>
      <c r="O66" s="28"/>
      <c r="P66" s="28"/>
      <c r="Q66" s="7" t="s">
        <v>81</v>
      </c>
      <c r="R66" s="104" t="s">
        <v>82</v>
      </c>
    </row>
    <row r="67" spans="1:18" ht="21.75" customHeight="1">
      <c r="A67" s="174"/>
      <c r="B67" s="30">
        <v>3102735</v>
      </c>
      <c r="C67" s="19" t="s">
        <v>102</v>
      </c>
      <c r="D67" s="42">
        <f t="shared" si="21"/>
        <v>3.5</v>
      </c>
      <c r="E67" s="32">
        <f t="shared" si="22"/>
        <v>56</v>
      </c>
      <c r="F67" s="45"/>
      <c r="G67" s="45"/>
      <c r="H67" s="45"/>
      <c r="I67" s="55"/>
      <c r="J67" s="55"/>
      <c r="K67" s="55"/>
      <c r="L67" s="54">
        <v>3.5</v>
      </c>
      <c r="M67" s="55"/>
      <c r="N67" s="28"/>
      <c r="O67" s="28"/>
      <c r="P67" s="28"/>
      <c r="Q67" s="7" t="s">
        <v>81</v>
      </c>
      <c r="R67" s="104" t="s">
        <v>82</v>
      </c>
    </row>
    <row r="68" spans="1:18" ht="21.75" customHeight="1">
      <c r="A68" s="174"/>
      <c r="B68" s="30">
        <v>32103020</v>
      </c>
      <c r="C68" s="19" t="s">
        <v>103</v>
      </c>
      <c r="D68" s="42">
        <f t="shared" si="21"/>
        <v>2</v>
      </c>
      <c r="E68" s="32">
        <f t="shared" si="22"/>
        <v>32</v>
      </c>
      <c r="F68" s="45"/>
      <c r="G68" s="45"/>
      <c r="H68" s="45"/>
      <c r="I68" s="54"/>
      <c r="J68" s="7"/>
      <c r="K68" s="126"/>
      <c r="L68" s="7"/>
      <c r="M68" s="21">
        <v>2</v>
      </c>
      <c r="N68" s="28"/>
      <c r="O68" s="28"/>
      <c r="P68" s="28"/>
      <c r="Q68" s="7" t="s">
        <v>81</v>
      </c>
      <c r="R68" s="104" t="s">
        <v>82</v>
      </c>
    </row>
    <row r="69" spans="1:18" ht="21.75" customHeight="1">
      <c r="A69" s="174"/>
      <c r="B69" s="48" t="s">
        <v>104</v>
      </c>
      <c r="C69" s="19" t="s">
        <v>105</v>
      </c>
      <c r="D69" s="42">
        <f t="shared" si="21"/>
        <v>1</v>
      </c>
      <c r="E69" s="32">
        <f t="shared" si="22"/>
        <v>16</v>
      </c>
      <c r="F69" s="45"/>
      <c r="G69" s="45"/>
      <c r="H69" s="45"/>
      <c r="I69" s="55">
        <v>1</v>
      </c>
      <c r="J69" s="55"/>
      <c r="K69" s="55"/>
      <c r="L69" s="55"/>
      <c r="M69" s="54"/>
      <c r="N69" s="55"/>
      <c r="O69" s="28"/>
      <c r="P69" s="28"/>
      <c r="Q69" s="7"/>
      <c r="R69" s="104" t="s">
        <v>82</v>
      </c>
    </row>
    <row r="70" spans="1:18" ht="21.75" customHeight="1">
      <c r="A70" s="174"/>
      <c r="B70" s="48" t="s">
        <v>106</v>
      </c>
      <c r="C70" s="19" t="s">
        <v>107</v>
      </c>
      <c r="D70" s="42">
        <f t="shared" si="21"/>
        <v>1.5</v>
      </c>
      <c r="E70" s="32">
        <f t="shared" si="22"/>
        <v>24</v>
      </c>
      <c r="F70" s="45"/>
      <c r="G70" s="45"/>
      <c r="H70" s="45"/>
      <c r="I70" s="55"/>
      <c r="J70" s="55"/>
      <c r="K70" s="55"/>
      <c r="L70" s="55"/>
      <c r="M70" s="54">
        <v>1.5</v>
      </c>
      <c r="N70" s="55"/>
      <c r="O70" s="28"/>
      <c r="P70" s="28"/>
      <c r="Q70" s="7" t="s">
        <v>81</v>
      </c>
      <c r="R70" s="104" t="s">
        <v>82</v>
      </c>
    </row>
    <row r="71" spans="1:18" ht="21.75" customHeight="1">
      <c r="A71" s="174"/>
      <c r="B71" s="48" t="s">
        <v>108</v>
      </c>
      <c r="C71" s="19" t="s">
        <v>109</v>
      </c>
      <c r="D71" s="42">
        <f t="shared" si="21"/>
        <v>1.5</v>
      </c>
      <c r="E71" s="32">
        <f t="shared" si="22"/>
        <v>24</v>
      </c>
      <c r="F71" s="45"/>
      <c r="G71" s="45"/>
      <c r="H71" s="45"/>
      <c r="I71" s="55"/>
      <c r="J71" s="55"/>
      <c r="K71" s="55"/>
      <c r="L71" s="55"/>
      <c r="M71" s="54"/>
      <c r="N71" s="55">
        <v>1.5</v>
      </c>
      <c r="O71" s="28"/>
      <c r="P71" s="28"/>
      <c r="Q71" s="7" t="s">
        <v>81</v>
      </c>
      <c r="R71" s="104" t="s">
        <v>82</v>
      </c>
    </row>
    <row r="72" spans="1:18" ht="21.75" customHeight="1">
      <c r="A72" s="174"/>
      <c r="B72" s="30">
        <v>2100415</v>
      </c>
      <c r="C72" s="19" t="s">
        <v>110</v>
      </c>
      <c r="D72" s="42">
        <f t="shared" si="21"/>
        <v>1.5</v>
      </c>
      <c r="E72" s="32">
        <f t="shared" si="22"/>
        <v>24</v>
      </c>
      <c r="F72" s="45"/>
      <c r="G72" s="45"/>
      <c r="H72" s="45"/>
      <c r="I72" s="55"/>
      <c r="J72" s="55"/>
      <c r="K72" s="55"/>
      <c r="L72" s="55"/>
      <c r="M72" s="55"/>
      <c r="N72" s="54">
        <v>1.5</v>
      </c>
      <c r="O72" s="55"/>
      <c r="P72" s="28"/>
      <c r="Q72" s="7" t="s">
        <v>81</v>
      </c>
      <c r="R72" s="104" t="s">
        <v>82</v>
      </c>
    </row>
    <row r="73" spans="1:18" ht="21.75" customHeight="1" thickBot="1">
      <c r="A73" s="92"/>
      <c r="B73" s="93" t="s">
        <v>27</v>
      </c>
      <c r="C73" s="93"/>
      <c r="D73" s="127">
        <f aca="true" t="shared" si="23" ref="D73:P73">SUM(D54:D72)</f>
        <v>39</v>
      </c>
      <c r="E73" s="109">
        <f t="shared" si="23"/>
        <v>624</v>
      </c>
      <c r="F73" s="109">
        <f t="shared" si="23"/>
        <v>0</v>
      </c>
      <c r="G73" s="109">
        <f t="shared" si="23"/>
        <v>0</v>
      </c>
      <c r="H73" s="109">
        <f t="shared" si="23"/>
        <v>16</v>
      </c>
      <c r="I73" s="94">
        <f t="shared" si="23"/>
        <v>3.5</v>
      </c>
      <c r="J73" s="94">
        <f t="shared" si="23"/>
        <v>4</v>
      </c>
      <c r="K73" s="94">
        <f t="shared" si="23"/>
        <v>6.5</v>
      </c>
      <c r="L73" s="94">
        <f t="shared" si="23"/>
        <v>9.5</v>
      </c>
      <c r="M73" s="94">
        <f t="shared" si="23"/>
        <v>10.5</v>
      </c>
      <c r="N73" s="94">
        <f t="shared" si="23"/>
        <v>5</v>
      </c>
      <c r="O73" s="94">
        <f t="shared" si="23"/>
        <v>0</v>
      </c>
      <c r="P73" s="94">
        <f t="shared" si="23"/>
        <v>0</v>
      </c>
      <c r="Q73" s="99"/>
      <c r="R73" s="100"/>
    </row>
    <row r="74" spans="1:19" ht="19.5" customHeight="1" thickBot="1" thickTop="1">
      <c r="A74" s="121"/>
      <c r="B74" s="67"/>
      <c r="C74" s="67"/>
      <c r="D74" s="122"/>
      <c r="E74" s="123"/>
      <c r="F74" s="123"/>
      <c r="G74" s="123"/>
      <c r="H74" s="123"/>
      <c r="I74" s="124"/>
      <c r="J74" s="124"/>
      <c r="K74" s="124"/>
      <c r="L74" s="124"/>
      <c r="M74" s="124"/>
      <c r="N74" s="124"/>
      <c r="O74" s="124"/>
      <c r="P74" s="124"/>
      <c r="Q74" s="125"/>
      <c r="R74" s="112"/>
      <c r="S74" s="77"/>
    </row>
    <row r="75" spans="1:18" ht="19.5" customHeight="1" thickTop="1">
      <c r="A75" s="154" t="s">
        <v>3</v>
      </c>
      <c r="B75" s="153" t="s">
        <v>45</v>
      </c>
      <c r="C75" s="153" t="s">
        <v>46</v>
      </c>
      <c r="D75" s="157" t="s">
        <v>4</v>
      </c>
      <c r="E75" s="153" t="s">
        <v>47</v>
      </c>
      <c r="F75" s="153" t="s">
        <v>48</v>
      </c>
      <c r="G75" s="153" t="s">
        <v>49</v>
      </c>
      <c r="H75" s="153" t="s">
        <v>8</v>
      </c>
      <c r="I75" s="153" t="s">
        <v>9</v>
      </c>
      <c r="J75" s="153"/>
      <c r="K75" s="153"/>
      <c r="L75" s="153"/>
      <c r="M75" s="153"/>
      <c r="N75" s="153"/>
      <c r="O75" s="153"/>
      <c r="P75" s="153"/>
      <c r="Q75" s="135" t="s">
        <v>189</v>
      </c>
      <c r="R75" s="137" t="s">
        <v>50</v>
      </c>
    </row>
    <row r="76" spans="1:18" ht="19.5" customHeight="1">
      <c r="A76" s="155"/>
      <c r="B76" s="156"/>
      <c r="C76" s="156"/>
      <c r="D76" s="158"/>
      <c r="E76" s="156"/>
      <c r="F76" s="156"/>
      <c r="G76" s="156"/>
      <c r="H76" s="156"/>
      <c r="I76" s="120" t="s">
        <v>10</v>
      </c>
      <c r="J76" s="120" t="s">
        <v>11</v>
      </c>
      <c r="K76" s="120" t="s">
        <v>12</v>
      </c>
      <c r="L76" s="120" t="s">
        <v>13</v>
      </c>
      <c r="M76" s="120" t="s">
        <v>14</v>
      </c>
      <c r="N76" s="120" t="s">
        <v>15</v>
      </c>
      <c r="O76" s="120" t="s">
        <v>16</v>
      </c>
      <c r="P76" s="120" t="s">
        <v>17</v>
      </c>
      <c r="Q76" s="136"/>
      <c r="R76" s="138"/>
    </row>
    <row r="77" spans="1:18" ht="21.75" customHeight="1">
      <c r="A77" s="147" t="s">
        <v>22</v>
      </c>
      <c r="B77" s="30">
        <v>32108720</v>
      </c>
      <c r="C77" s="19" t="s">
        <v>111</v>
      </c>
      <c r="D77" s="31">
        <f>SUM(I77:P77)</f>
        <v>2</v>
      </c>
      <c r="E77" s="32">
        <f>D77*16</f>
        <v>32</v>
      </c>
      <c r="F77" s="33"/>
      <c r="G77" s="45"/>
      <c r="H77" s="33"/>
      <c r="I77" s="55"/>
      <c r="J77" s="55"/>
      <c r="K77" s="55"/>
      <c r="L77" s="54"/>
      <c r="M77" s="28"/>
      <c r="N77" s="28">
        <v>2</v>
      </c>
      <c r="O77" s="28"/>
      <c r="P77" s="28"/>
      <c r="Q77" s="7" t="s">
        <v>81</v>
      </c>
      <c r="R77" s="104" t="s">
        <v>82</v>
      </c>
    </row>
    <row r="78" spans="1:18" ht="21.75" customHeight="1">
      <c r="A78" s="148"/>
      <c r="B78" s="48" t="s">
        <v>112</v>
      </c>
      <c r="C78" s="19" t="s">
        <v>113</v>
      </c>
      <c r="D78" s="31">
        <f>SUM(I78:P78)</f>
        <v>2</v>
      </c>
      <c r="E78" s="32">
        <f>D78*16</f>
        <v>32</v>
      </c>
      <c r="F78" s="33"/>
      <c r="G78" s="45"/>
      <c r="H78" s="33"/>
      <c r="I78" s="55"/>
      <c r="J78" s="55"/>
      <c r="K78" s="55"/>
      <c r="L78" s="55"/>
      <c r="M78" s="54"/>
      <c r="N78" s="28">
        <v>2</v>
      </c>
      <c r="O78" s="28"/>
      <c r="P78" s="28"/>
      <c r="Q78" s="7" t="s">
        <v>81</v>
      </c>
      <c r="R78" s="104" t="s">
        <v>82</v>
      </c>
    </row>
    <row r="79" spans="1:18" ht="21.75" customHeight="1">
      <c r="A79" s="148"/>
      <c r="B79" s="63" t="s">
        <v>114</v>
      </c>
      <c r="C79" s="19" t="s">
        <v>115</v>
      </c>
      <c r="D79" s="31">
        <f>SUM(I79:P79)</f>
        <v>1.5</v>
      </c>
      <c r="E79" s="32">
        <f>D79*16</f>
        <v>24</v>
      </c>
      <c r="F79" s="29"/>
      <c r="G79" s="45"/>
      <c r="H79" s="38"/>
      <c r="I79" s="55"/>
      <c r="J79" s="55"/>
      <c r="K79" s="55"/>
      <c r="L79" s="55"/>
      <c r="M79" s="28"/>
      <c r="N79" s="28">
        <v>1.5</v>
      </c>
      <c r="O79" s="28"/>
      <c r="P79" s="28"/>
      <c r="Q79" s="7" t="s">
        <v>81</v>
      </c>
      <c r="R79" s="104" t="s">
        <v>82</v>
      </c>
    </row>
    <row r="80" spans="1:18" ht="11.25">
      <c r="A80" s="150"/>
      <c r="B80" s="8" t="s">
        <v>27</v>
      </c>
      <c r="C80" s="8"/>
      <c r="D80" s="10">
        <f aca="true" t="shared" si="24" ref="D80:P80">SUM(D77:D79)</f>
        <v>5.5</v>
      </c>
      <c r="E80" s="32">
        <f t="shared" si="24"/>
        <v>88</v>
      </c>
      <c r="F80" s="32">
        <f t="shared" si="24"/>
        <v>0</v>
      </c>
      <c r="G80" s="32">
        <f t="shared" si="24"/>
        <v>0</v>
      </c>
      <c r="H80" s="32">
        <f t="shared" si="24"/>
        <v>0</v>
      </c>
      <c r="I80" s="10">
        <f t="shared" si="24"/>
        <v>0</v>
      </c>
      <c r="J80" s="10">
        <f t="shared" si="24"/>
        <v>0</v>
      </c>
      <c r="K80" s="10">
        <f t="shared" si="24"/>
        <v>0</v>
      </c>
      <c r="L80" s="10">
        <f t="shared" si="24"/>
        <v>0</v>
      </c>
      <c r="M80" s="10">
        <f t="shared" si="24"/>
        <v>0</v>
      </c>
      <c r="N80" s="10">
        <f t="shared" si="24"/>
        <v>5.5</v>
      </c>
      <c r="O80" s="10">
        <f t="shared" si="24"/>
        <v>0</v>
      </c>
      <c r="P80" s="10">
        <f t="shared" si="24"/>
        <v>0</v>
      </c>
      <c r="Q80" s="26"/>
      <c r="R80" s="89"/>
    </row>
    <row r="81" spans="1:19" ht="11.25">
      <c r="A81" s="170"/>
      <c r="B81" s="171"/>
      <c r="C81" s="171"/>
      <c r="D81" s="171"/>
      <c r="E81" s="171"/>
      <c r="F81" s="171"/>
      <c r="G81" s="171"/>
      <c r="H81" s="171"/>
      <c r="I81" s="171"/>
      <c r="J81" s="171"/>
      <c r="K81" s="171"/>
      <c r="L81" s="171"/>
      <c r="M81" s="171"/>
      <c r="N81" s="171"/>
      <c r="O81" s="171"/>
      <c r="P81" s="171"/>
      <c r="Q81" s="171"/>
      <c r="R81" s="172"/>
      <c r="S81" s="77"/>
    </row>
    <row r="82" spans="1:18" ht="31.5" customHeight="1">
      <c r="A82" s="147" t="s">
        <v>3</v>
      </c>
      <c r="B82" s="130" t="s">
        <v>45</v>
      </c>
      <c r="C82" s="130" t="s">
        <v>46</v>
      </c>
      <c r="D82" s="130" t="s">
        <v>4</v>
      </c>
      <c r="E82" s="130" t="s">
        <v>47</v>
      </c>
      <c r="F82" s="130" t="s">
        <v>48</v>
      </c>
      <c r="G82" s="130" t="s">
        <v>49</v>
      </c>
      <c r="H82" s="130" t="s">
        <v>8</v>
      </c>
      <c r="I82" s="132" t="s">
        <v>9</v>
      </c>
      <c r="J82" s="133"/>
      <c r="K82" s="133"/>
      <c r="L82" s="133"/>
      <c r="M82" s="133"/>
      <c r="N82" s="133"/>
      <c r="O82" s="133"/>
      <c r="P82" s="134"/>
      <c r="Q82" s="8"/>
      <c r="R82" s="89"/>
    </row>
    <row r="83" spans="1:18" ht="11.25">
      <c r="A83" s="150"/>
      <c r="B83" s="131"/>
      <c r="C83" s="131"/>
      <c r="D83" s="131"/>
      <c r="E83" s="131"/>
      <c r="F83" s="131"/>
      <c r="G83" s="131"/>
      <c r="H83" s="131"/>
      <c r="I83" s="8" t="s">
        <v>10</v>
      </c>
      <c r="J83" s="8" t="s">
        <v>11</v>
      </c>
      <c r="K83" s="8" t="s">
        <v>12</v>
      </c>
      <c r="L83" s="8" t="s">
        <v>13</v>
      </c>
      <c r="M83" s="8" t="s">
        <v>14</v>
      </c>
      <c r="N83" s="8" t="s">
        <v>15</v>
      </c>
      <c r="O83" s="8" t="s">
        <v>16</v>
      </c>
      <c r="P83" s="8" t="s">
        <v>17</v>
      </c>
      <c r="Q83" s="8"/>
      <c r="R83" s="89"/>
    </row>
    <row r="84" spans="1:18" ht="22.5">
      <c r="A84" s="174"/>
      <c r="B84" s="48" t="s">
        <v>116</v>
      </c>
      <c r="C84" s="19" t="s">
        <v>117</v>
      </c>
      <c r="D84" s="31">
        <f>SUM(I84:P84)</f>
        <v>1</v>
      </c>
      <c r="E84" s="32">
        <f>D84*16</f>
        <v>16</v>
      </c>
      <c r="F84" s="45"/>
      <c r="G84" s="45"/>
      <c r="H84" s="45"/>
      <c r="I84" s="72"/>
      <c r="J84" s="72"/>
      <c r="K84" s="72"/>
      <c r="L84" s="73"/>
      <c r="M84" s="74">
        <v>1</v>
      </c>
      <c r="N84" s="74"/>
      <c r="O84" s="74"/>
      <c r="P84" s="74"/>
      <c r="Q84" s="45"/>
      <c r="R84" s="116"/>
    </row>
    <row r="85" spans="1:18" ht="12">
      <c r="A85" s="174"/>
      <c r="B85" s="82" t="s">
        <v>118</v>
      </c>
      <c r="C85" s="82" t="s">
        <v>119</v>
      </c>
      <c r="D85" s="31">
        <f>SUM(I85:P85)</f>
        <v>1</v>
      </c>
      <c r="E85" s="32">
        <f>D85*16</f>
        <v>16</v>
      </c>
      <c r="F85" s="45"/>
      <c r="G85" s="45"/>
      <c r="H85" s="45">
        <v>8</v>
      </c>
      <c r="I85" s="72"/>
      <c r="J85" s="72"/>
      <c r="K85" s="72"/>
      <c r="L85" s="73"/>
      <c r="M85" s="72">
        <v>1</v>
      </c>
      <c r="N85" s="74"/>
      <c r="O85" s="74"/>
      <c r="P85" s="74"/>
      <c r="Q85" s="7" t="s">
        <v>81</v>
      </c>
      <c r="R85" s="104" t="s">
        <v>82</v>
      </c>
    </row>
    <row r="86" spans="1:18" s="2" customFormat="1" ht="12">
      <c r="A86" s="174"/>
      <c r="B86" s="49" t="s">
        <v>120</v>
      </c>
      <c r="C86" s="64" t="s">
        <v>121</v>
      </c>
      <c r="D86" s="65">
        <f>SUM(I86:P86)</f>
        <v>2.5</v>
      </c>
      <c r="E86" s="40">
        <f>D86*16</f>
        <v>40</v>
      </c>
      <c r="F86" s="45"/>
      <c r="G86" s="45"/>
      <c r="H86" s="45"/>
      <c r="I86" s="72"/>
      <c r="J86" s="72"/>
      <c r="K86" s="72"/>
      <c r="L86" s="72"/>
      <c r="M86" s="73">
        <v>2.5</v>
      </c>
      <c r="N86" s="74"/>
      <c r="O86" s="74"/>
      <c r="P86" s="74"/>
      <c r="Q86" s="78" t="s">
        <v>81</v>
      </c>
      <c r="R86" s="117" t="s">
        <v>82</v>
      </c>
    </row>
    <row r="87" spans="1:18" ht="12">
      <c r="A87" s="174"/>
      <c r="B87" s="30">
        <v>31107210</v>
      </c>
      <c r="C87" s="19" t="s">
        <v>122</v>
      </c>
      <c r="D87" s="65">
        <f>SUM(I87:P87)</f>
        <v>1</v>
      </c>
      <c r="E87" s="40">
        <f>D87*16</f>
        <v>16</v>
      </c>
      <c r="F87" s="33"/>
      <c r="G87" s="33"/>
      <c r="H87" s="33"/>
      <c r="I87" s="55"/>
      <c r="J87" s="55"/>
      <c r="K87" s="55"/>
      <c r="L87" s="28"/>
      <c r="M87" s="54">
        <v>1</v>
      </c>
      <c r="N87" s="28"/>
      <c r="O87" s="28"/>
      <c r="P87" s="55"/>
      <c r="Q87" s="7" t="s">
        <v>81</v>
      </c>
      <c r="R87" s="104" t="s">
        <v>82</v>
      </c>
    </row>
    <row r="88" spans="1:18" ht="12.75" thickBot="1">
      <c r="A88" s="92"/>
      <c r="B88" s="93" t="s">
        <v>123</v>
      </c>
      <c r="C88" s="93"/>
      <c r="D88" s="107">
        <v>3</v>
      </c>
      <c r="E88" s="109">
        <f>D88*16</f>
        <v>48</v>
      </c>
      <c r="F88" s="114"/>
      <c r="G88" s="118"/>
      <c r="H88" s="114"/>
      <c r="I88" s="115"/>
      <c r="J88" s="115"/>
      <c r="K88" s="115"/>
      <c r="L88" s="115">
        <f>SUM(L84:L87)</f>
        <v>0</v>
      </c>
      <c r="M88" s="115">
        <f>SUM(M84:M87)</f>
        <v>5.5</v>
      </c>
      <c r="N88" s="115">
        <f>SUM(N84:N87)</f>
        <v>0</v>
      </c>
      <c r="O88" s="115">
        <f>SUM(O84:O87)</f>
        <v>0</v>
      </c>
      <c r="P88" s="115"/>
      <c r="Q88" s="99"/>
      <c r="R88" s="119"/>
    </row>
    <row r="89" spans="1:19" ht="19.5" customHeight="1" thickBot="1" thickTop="1">
      <c r="A89" s="167"/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9"/>
      <c r="S89" s="77"/>
    </row>
    <row r="90" spans="1:18" ht="19.5" customHeight="1" thickTop="1">
      <c r="A90" s="151" t="s">
        <v>3</v>
      </c>
      <c r="B90" s="143" t="s">
        <v>45</v>
      </c>
      <c r="C90" s="143" t="s">
        <v>46</v>
      </c>
      <c r="D90" s="143" t="s">
        <v>4</v>
      </c>
      <c r="E90" s="143" t="s">
        <v>47</v>
      </c>
      <c r="F90" s="143" t="s">
        <v>48</v>
      </c>
      <c r="G90" s="143" t="s">
        <v>49</v>
      </c>
      <c r="H90" s="143" t="s">
        <v>8</v>
      </c>
      <c r="I90" s="144" t="s">
        <v>9</v>
      </c>
      <c r="J90" s="145"/>
      <c r="K90" s="145"/>
      <c r="L90" s="145"/>
      <c r="M90" s="145"/>
      <c r="N90" s="145"/>
      <c r="O90" s="145"/>
      <c r="P90" s="146"/>
      <c r="Q90" s="135" t="s">
        <v>189</v>
      </c>
      <c r="R90" s="137" t="s">
        <v>50</v>
      </c>
    </row>
    <row r="91" spans="1:18" ht="19.5" customHeight="1">
      <c r="A91" s="152"/>
      <c r="B91" s="136"/>
      <c r="C91" s="136"/>
      <c r="D91" s="136"/>
      <c r="E91" s="136"/>
      <c r="F91" s="136"/>
      <c r="G91" s="136"/>
      <c r="H91" s="136"/>
      <c r="I91" s="120" t="s">
        <v>10</v>
      </c>
      <c r="J91" s="120" t="s">
        <v>11</v>
      </c>
      <c r="K91" s="120" t="s">
        <v>12</v>
      </c>
      <c r="L91" s="120" t="s">
        <v>13</v>
      </c>
      <c r="M91" s="120" t="s">
        <v>14</v>
      </c>
      <c r="N91" s="120" t="s">
        <v>15</v>
      </c>
      <c r="O91" s="120" t="s">
        <v>16</v>
      </c>
      <c r="P91" s="120" t="s">
        <v>17</v>
      </c>
      <c r="Q91" s="136"/>
      <c r="R91" s="138"/>
    </row>
    <row r="92" spans="1:18" ht="20.25" customHeight="1">
      <c r="A92" s="147" t="s">
        <v>124</v>
      </c>
      <c r="B92" s="36" t="s">
        <v>125</v>
      </c>
      <c r="C92" s="66" t="s">
        <v>126</v>
      </c>
      <c r="D92" s="31">
        <f aca="true" t="shared" si="25" ref="D92:D101">SUM(I92:P92)</f>
        <v>2</v>
      </c>
      <c r="E92" s="32">
        <f>D92*16</f>
        <v>32</v>
      </c>
      <c r="F92" s="33"/>
      <c r="G92" s="33"/>
      <c r="H92" s="33"/>
      <c r="I92" s="28"/>
      <c r="J92" s="55"/>
      <c r="K92" s="55"/>
      <c r="L92" s="55"/>
      <c r="M92" s="54"/>
      <c r="N92" s="28">
        <v>2</v>
      </c>
      <c r="O92" s="28"/>
      <c r="P92" s="55"/>
      <c r="Q92" s="7" t="s">
        <v>81</v>
      </c>
      <c r="R92" s="104" t="s">
        <v>82</v>
      </c>
    </row>
    <row r="93" spans="1:18" ht="20.25" customHeight="1">
      <c r="A93" s="148"/>
      <c r="B93" s="83" t="s">
        <v>127</v>
      </c>
      <c r="C93" s="66" t="s">
        <v>128</v>
      </c>
      <c r="D93" s="31">
        <f t="shared" si="25"/>
        <v>2</v>
      </c>
      <c r="E93" s="32">
        <f>D93*16</f>
        <v>32</v>
      </c>
      <c r="F93" s="33"/>
      <c r="G93" s="33"/>
      <c r="H93" s="33"/>
      <c r="I93" s="55"/>
      <c r="J93" s="55"/>
      <c r="K93" s="55"/>
      <c r="L93" s="55"/>
      <c r="M93" s="54"/>
      <c r="N93" s="28">
        <v>2</v>
      </c>
      <c r="O93" s="28"/>
      <c r="P93" s="55"/>
      <c r="Q93" s="7" t="s">
        <v>81</v>
      </c>
      <c r="R93" s="104" t="s">
        <v>82</v>
      </c>
    </row>
    <row r="94" spans="1:18" ht="20.25" customHeight="1">
      <c r="A94" s="148"/>
      <c r="B94" s="84" t="s">
        <v>129</v>
      </c>
      <c r="C94" s="66" t="s">
        <v>130</v>
      </c>
      <c r="D94" s="31">
        <f t="shared" si="25"/>
        <v>2</v>
      </c>
      <c r="E94" s="32">
        <f>D94*16</f>
        <v>32</v>
      </c>
      <c r="F94" s="33"/>
      <c r="G94" s="33"/>
      <c r="H94" s="33"/>
      <c r="I94" s="55"/>
      <c r="J94" s="55"/>
      <c r="K94" s="55"/>
      <c r="L94" s="55"/>
      <c r="M94" s="54">
        <v>2</v>
      </c>
      <c r="N94" s="28"/>
      <c r="O94" s="28"/>
      <c r="P94" s="55"/>
      <c r="Q94" s="7" t="s">
        <v>81</v>
      </c>
      <c r="R94" s="104" t="s">
        <v>82</v>
      </c>
    </row>
    <row r="95" spans="1:18" ht="20.25" customHeight="1">
      <c r="A95" s="148"/>
      <c r="B95" s="36" t="s">
        <v>131</v>
      </c>
      <c r="C95" s="66" t="s">
        <v>132</v>
      </c>
      <c r="D95" s="31">
        <f t="shared" si="25"/>
        <v>2</v>
      </c>
      <c r="E95" s="32">
        <f>D95*16</f>
        <v>32</v>
      </c>
      <c r="F95" s="33"/>
      <c r="G95" s="33"/>
      <c r="H95" s="33"/>
      <c r="I95" s="55"/>
      <c r="J95" s="55"/>
      <c r="K95" s="55"/>
      <c r="L95" s="55"/>
      <c r="M95" s="54">
        <v>2</v>
      </c>
      <c r="N95" s="28"/>
      <c r="O95" s="28"/>
      <c r="P95" s="55"/>
      <c r="Q95" s="7" t="s">
        <v>81</v>
      </c>
      <c r="R95" s="104" t="s">
        <v>82</v>
      </c>
    </row>
    <row r="96" spans="1:18" ht="20.25" customHeight="1">
      <c r="A96" s="148"/>
      <c r="B96" s="85" t="s">
        <v>133</v>
      </c>
      <c r="C96" s="66" t="s">
        <v>134</v>
      </c>
      <c r="D96" s="31">
        <f t="shared" si="25"/>
        <v>2</v>
      </c>
      <c r="E96" s="32">
        <f>D96*16</f>
        <v>32</v>
      </c>
      <c r="F96" s="33"/>
      <c r="G96" s="33"/>
      <c r="H96" s="33"/>
      <c r="I96" s="55"/>
      <c r="J96" s="55"/>
      <c r="K96" s="55"/>
      <c r="L96" s="55"/>
      <c r="M96" s="55">
        <v>2</v>
      </c>
      <c r="N96" s="54"/>
      <c r="O96" s="28"/>
      <c r="P96" s="55"/>
      <c r="Q96" s="7" t="s">
        <v>81</v>
      </c>
      <c r="R96" s="104" t="s">
        <v>82</v>
      </c>
    </row>
    <row r="97" spans="1:18" ht="20.25" customHeight="1">
      <c r="A97" s="148"/>
      <c r="B97" s="85" t="s">
        <v>135</v>
      </c>
      <c r="C97" s="66" t="s">
        <v>136</v>
      </c>
      <c r="D97" s="31">
        <f t="shared" si="25"/>
        <v>2</v>
      </c>
      <c r="E97" s="32">
        <f aca="true" t="shared" si="26" ref="E97:E102">D97*16</f>
        <v>32</v>
      </c>
      <c r="F97" s="33"/>
      <c r="G97" s="33"/>
      <c r="H97" s="33"/>
      <c r="I97" s="55"/>
      <c r="J97" s="55"/>
      <c r="K97" s="55"/>
      <c r="L97" s="55"/>
      <c r="M97" s="7"/>
      <c r="N97" s="55">
        <v>2</v>
      </c>
      <c r="O97" s="28"/>
      <c r="P97" s="55"/>
      <c r="Q97" s="7" t="s">
        <v>81</v>
      </c>
      <c r="R97" s="104" t="s">
        <v>82</v>
      </c>
    </row>
    <row r="98" spans="1:18" ht="20.25" customHeight="1">
      <c r="A98" s="148"/>
      <c r="B98" s="36" t="s">
        <v>137</v>
      </c>
      <c r="C98" s="66" t="s">
        <v>138</v>
      </c>
      <c r="D98" s="31">
        <f t="shared" si="25"/>
        <v>2</v>
      </c>
      <c r="E98" s="32">
        <f t="shared" si="26"/>
        <v>32</v>
      </c>
      <c r="F98" s="33"/>
      <c r="G98" s="33"/>
      <c r="H98" s="33"/>
      <c r="I98" s="55"/>
      <c r="J98" s="55"/>
      <c r="K98" s="55"/>
      <c r="L98" s="55"/>
      <c r="M98" s="7">
        <v>2</v>
      </c>
      <c r="N98" s="54"/>
      <c r="O98" s="28"/>
      <c r="P98" s="55"/>
      <c r="Q98" s="7" t="s">
        <v>81</v>
      </c>
      <c r="R98" s="104" t="s">
        <v>82</v>
      </c>
    </row>
    <row r="99" spans="1:18" ht="20.25" customHeight="1">
      <c r="A99" s="148"/>
      <c r="B99" s="85" t="s">
        <v>139</v>
      </c>
      <c r="C99" s="66" t="s">
        <v>140</v>
      </c>
      <c r="D99" s="31">
        <f t="shared" si="25"/>
        <v>2</v>
      </c>
      <c r="E99" s="32">
        <f t="shared" si="26"/>
        <v>32</v>
      </c>
      <c r="F99" s="33"/>
      <c r="G99" s="33"/>
      <c r="H99" s="33"/>
      <c r="I99" s="55"/>
      <c r="J99" s="55"/>
      <c r="K99" s="55"/>
      <c r="L99" s="55"/>
      <c r="M99" s="55"/>
      <c r="N99" s="28">
        <v>2</v>
      </c>
      <c r="O99" s="54"/>
      <c r="P99" s="55"/>
      <c r="Q99" s="7" t="s">
        <v>81</v>
      </c>
      <c r="R99" s="104" t="s">
        <v>82</v>
      </c>
    </row>
    <row r="100" spans="1:18" ht="20.25" customHeight="1">
      <c r="A100" s="148"/>
      <c r="B100" s="85" t="s">
        <v>141</v>
      </c>
      <c r="C100" s="66" t="s">
        <v>142</v>
      </c>
      <c r="D100" s="31">
        <f t="shared" si="25"/>
        <v>2</v>
      </c>
      <c r="E100" s="32">
        <f t="shared" si="26"/>
        <v>32</v>
      </c>
      <c r="F100" s="33"/>
      <c r="G100" s="33"/>
      <c r="H100" s="33"/>
      <c r="I100" s="55"/>
      <c r="J100" s="55"/>
      <c r="K100" s="55"/>
      <c r="L100" s="55"/>
      <c r="M100" s="55">
        <v>2</v>
      </c>
      <c r="N100" s="54"/>
      <c r="O100" s="28"/>
      <c r="P100" s="55"/>
      <c r="Q100" s="7" t="s">
        <v>81</v>
      </c>
      <c r="R100" s="104" t="s">
        <v>82</v>
      </c>
    </row>
    <row r="101" spans="1:18" ht="20.25" customHeight="1">
      <c r="A101" s="148"/>
      <c r="B101" s="36" t="s">
        <v>143</v>
      </c>
      <c r="C101" s="66" t="s">
        <v>144</v>
      </c>
      <c r="D101" s="31">
        <f t="shared" si="25"/>
        <v>2</v>
      </c>
      <c r="E101" s="32">
        <f t="shared" si="26"/>
        <v>32</v>
      </c>
      <c r="F101" s="33"/>
      <c r="G101" s="33"/>
      <c r="H101" s="33"/>
      <c r="I101" s="55"/>
      <c r="J101" s="55"/>
      <c r="K101" s="55"/>
      <c r="L101" s="55"/>
      <c r="M101" s="7">
        <v>2</v>
      </c>
      <c r="N101" s="55"/>
      <c r="O101" s="28"/>
      <c r="P101" s="55"/>
      <c r="Q101" s="7" t="s">
        <v>81</v>
      </c>
      <c r="R101" s="104" t="s">
        <v>82</v>
      </c>
    </row>
    <row r="102" spans="1:18" ht="22.5" customHeight="1" thickBot="1">
      <c r="A102" s="149"/>
      <c r="B102" s="113" t="s">
        <v>145</v>
      </c>
      <c r="C102" s="113"/>
      <c r="D102" s="107">
        <v>7.5</v>
      </c>
      <c r="E102" s="109">
        <f t="shared" si="26"/>
        <v>120</v>
      </c>
      <c r="F102" s="114"/>
      <c r="G102" s="114"/>
      <c r="H102" s="114"/>
      <c r="I102" s="115"/>
      <c r="J102" s="115"/>
      <c r="K102" s="115"/>
      <c r="L102" s="115"/>
      <c r="M102" s="115">
        <f>SUM(M92:M101)</f>
        <v>12</v>
      </c>
      <c r="N102" s="115">
        <f>SUM(N92:N101)</f>
        <v>8</v>
      </c>
      <c r="O102" s="115"/>
      <c r="P102" s="115"/>
      <c r="Q102" s="111"/>
      <c r="R102" s="100"/>
    </row>
    <row r="103" spans="1:18" ht="19.5" customHeight="1" thickBot="1" thickTop="1">
      <c r="A103" s="175"/>
      <c r="B103" s="176"/>
      <c r="C103" s="176"/>
      <c r="D103" s="176"/>
      <c r="E103" s="176"/>
      <c r="F103" s="176"/>
      <c r="G103" s="176"/>
      <c r="H103" s="176"/>
      <c r="I103" s="176"/>
      <c r="J103" s="176"/>
      <c r="K103" s="176"/>
      <c r="L103" s="176"/>
      <c r="M103" s="176"/>
      <c r="N103" s="176"/>
      <c r="O103" s="176"/>
      <c r="P103" s="176"/>
      <c r="Q103" s="176"/>
      <c r="R103" s="177"/>
    </row>
    <row r="104" spans="1:18" ht="19.5" customHeight="1" thickTop="1">
      <c r="A104" s="151" t="s">
        <v>3</v>
      </c>
      <c r="B104" s="143" t="s">
        <v>45</v>
      </c>
      <c r="C104" s="143" t="s">
        <v>46</v>
      </c>
      <c r="D104" s="143" t="s">
        <v>4</v>
      </c>
      <c r="E104" s="143" t="s">
        <v>146</v>
      </c>
      <c r="F104" s="143" t="s">
        <v>48</v>
      </c>
      <c r="G104" s="143" t="s">
        <v>49</v>
      </c>
      <c r="H104" s="143" t="s">
        <v>8</v>
      </c>
      <c r="I104" s="144" t="s">
        <v>9</v>
      </c>
      <c r="J104" s="145"/>
      <c r="K104" s="145"/>
      <c r="L104" s="145"/>
      <c r="M104" s="145"/>
      <c r="N104" s="145"/>
      <c r="O104" s="145"/>
      <c r="P104" s="146"/>
      <c r="Q104" s="143" t="s">
        <v>189</v>
      </c>
      <c r="R104" s="137" t="s">
        <v>50</v>
      </c>
    </row>
    <row r="105" spans="1:18" ht="19.5" customHeight="1">
      <c r="A105" s="152"/>
      <c r="B105" s="136"/>
      <c r="C105" s="136"/>
      <c r="D105" s="136"/>
      <c r="E105" s="136"/>
      <c r="F105" s="136"/>
      <c r="G105" s="136"/>
      <c r="H105" s="136"/>
      <c r="I105" s="120" t="s">
        <v>10</v>
      </c>
      <c r="J105" s="120" t="s">
        <v>11</v>
      </c>
      <c r="K105" s="120" t="s">
        <v>12</v>
      </c>
      <c r="L105" s="120" t="s">
        <v>13</v>
      </c>
      <c r="M105" s="120" t="s">
        <v>14</v>
      </c>
      <c r="N105" s="120" t="s">
        <v>15</v>
      </c>
      <c r="O105" s="120" t="s">
        <v>16</v>
      </c>
      <c r="P105" s="120" t="s">
        <v>17</v>
      </c>
      <c r="Q105" s="136"/>
      <c r="R105" s="138"/>
    </row>
    <row r="106" spans="1:18" ht="22.5" customHeight="1">
      <c r="A106" s="147" t="s">
        <v>31</v>
      </c>
      <c r="B106" s="30">
        <v>5200120</v>
      </c>
      <c r="C106" s="19" t="s">
        <v>147</v>
      </c>
      <c r="D106" s="31">
        <f>SUM(I106:P106)</f>
        <v>2</v>
      </c>
      <c r="E106" s="35">
        <f aca="true" t="shared" si="27" ref="E106:E111">D106*16</f>
        <v>32</v>
      </c>
      <c r="F106" s="33" t="s">
        <v>148</v>
      </c>
      <c r="G106" s="35"/>
      <c r="H106" s="33"/>
      <c r="I106" s="58">
        <v>2</v>
      </c>
      <c r="J106" s="28"/>
      <c r="K106" s="28"/>
      <c r="L106" s="28"/>
      <c r="M106" s="28"/>
      <c r="N106" s="28"/>
      <c r="O106" s="28"/>
      <c r="P106" s="28"/>
      <c r="Q106" s="33"/>
      <c r="R106" s="102"/>
    </row>
    <row r="107" spans="1:18" ht="22.5">
      <c r="A107" s="148"/>
      <c r="B107" s="30">
        <v>20200311</v>
      </c>
      <c r="C107" s="19" t="s">
        <v>149</v>
      </c>
      <c r="D107" s="31">
        <f aca="true" t="shared" si="28" ref="D107:D124">SUM(I107:P107)</f>
        <v>1</v>
      </c>
      <c r="E107" s="35">
        <f t="shared" si="27"/>
        <v>16</v>
      </c>
      <c r="F107" s="33" t="s">
        <v>150</v>
      </c>
      <c r="G107" s="33"/>
      <c r="H107" s="33"/>
      <c r="I107" s="55"/>
      <c r="J107" s="55"/>
      <c r="K107" s="55"/>
      <c r="L107" s="54">
        <v>1</v>
      </c>
      <c r="M107" s="28"/>
      <c r="N107" s="28"/>
      <c r="O107" s="28"/>
      <c r="P107" s="28"/>
      <c r="Q107" s="33"/>
      <c r="R107" s="102"/>
    </row>
    <row r="108" spans="1:18" s="3" customFormat="1" ht="12">
      <c r="A108" s="148"/>
      <c r="B108" s="68"/>
      <c r="C108" s="86" t="s">
        <v>151</v>
      </c>
      <c r="D108" s="42">
        <f t="shared" si="28"/>
        <v>2</v>
      </c>
      <c r="E108" s="69">
        <f t="shared" si="27"/>
        <v>32</v>
      </c>
      <c r="F108" s="69"/>
      <c r="G108" s="69"/>
      <c r="H108" s="69"/>
      <c r="I108" s="75"/>
      <c r="J108" s="75"/>
      <c r="K108" s="75"/>
      <c r="L108" s="75">
        <v>2</v>
      </c>
      <c r="M108" s="76"/>
      <c r="N108" s="76"/>
      <c r="O108" s="76"/>
      <c r="P108" s="76"/>
      <c r="Q108" s="79"/>
      <c r="R108" s="103"/>
    </row>
    <row r="109" spans="1:18" ht="33.75">
      <c r="A109" s="148"/>
      <c r="B109" s="30">
        <v>21104511</v>
      </c>
      <c r="C109" s="19" t="s">
        <v>152</v>
      </c>
      <c r="D109" s="31">
        <f t="shared" si="28"/>
        <v>1</v>
      </c>
      <c r="E109" s="69">
        <f t="shared" si="27"/>
        <v>16</v>
      </c>
      <c r="F109" s="33"/>
      <c r="G109" s="33"/>
      <c r="H109" s="33"/>
      <c r="I109" s="55"/>
      <c r="J109" s="55"/>
      <c r="K109" s="7"/>
      <c r="L109" s="55">
        <v>1</v>
      </c>
      <c r="M109" s="54"/>
      <c r="N109" s="28"/>
      <c r="O109" s="28"/>
      <c r="P109" s="28"/>
      <c r="Q109" s="33"/>
      <c r="R109" s="102"/>
    </row>
    <row r="110" spans="1:18" ht="12">
      <c r="A110" s="148"/>
      <c r="B110" s="83" t="s">
        <v>153</v>
      </c>
      <c r="C110" s="19" t="s">
        <v>154</v>
      </c>
      <c r="D110" s="31">
        <f t="shared" si="28"/>
        <v>3</v>
      </c>
      <c r="E110" s="69">
        <f t="shared" si="27"/>
        <v>48</v>
      </c>
      <c r="F110" s="33"/>
      <c r="G110" s="33"/>
      <c r="H110" s="33"/>
      <c r="I110" s="55"/>
      <c r="J110" s="55">
        <v>3</v>
      </c>
      <c r="K110" s="55"/>
      <c r="L110" s="55"/>
      <c r="M110" s="28"/>
      <c r="N110" s="54"/>
      <c r="O110" s="28"/>
      <c r="P110" s="28"/>
      <c r="Q110" s="33"/>
      <c r="R110" s="102"/>
    </row>
    <row r="111" spans="1:18" ht="22.5">
      <c r="A111" s="148"/>
      <c r="B111" s="30">
        <v>30201220</v>
      </c>
      <c r="C111" s="19" t="s">
        <v>155</v>
      </c>
      <c r="D111" s="31">
        <f t="shared" si="28"/>
        <v>2</v>
      </c>
      <c r="E111" s="69">
        <f t="shared" si="27"/>
        <v>32</v>
      </c>
      <c r="F111" s="33"/>
      <c r="G111" s="33"/>
      <c r="H111" s="33"/>
      <c r="I111" s="55"/>
      <c r="J111" s="55"/>
      <c r="K111" s="55"/>
      <c r="L111" s="55"/>
      <c r="M111" s="28"/>
      <c r="N111" s="54">
        <v>2</v>
      </c>
      <c r="O111" s="28"/>
      <c r="P111" s="28"/>
      <c r="Q111" s="7" t="s">
        <v>81</v>
      </c>
      <c r="R111" s="104" t="s">
        <v>82</v>
      </c>
    </row>
    <row r="112" spans="1:18" ht="22.5">
      <c r="A112" s="148"/>
      <c r="B112" s="62" t="s">
        <v>156</v>
      </c>
      <c r="C112" s="19" t="s">
        <v>157</v>
      </c>
      <c r="D112" s="31">
        <f t="shared" si="28"/>
        <v>1</v>
      </c>
      <c r="E112" s="69">
        <f aca="true" t="shared" si="29" ref="E112:E124">D112*16</f>
        <v>16</v>
      </c>
      <c r="F112" s="33"/>
      <c r="G112" s="33"/>
      <c r="H112" s="33"/>
      <c r="I112" s="55"/>
      <c r="J112" s="55">
        <v>1</v>
      </c>
      <c r="K112" s="55"/>
      <c r="L112" s="55"/>
      <c r="M112" s="28"/>
      <c r="N112" s="55"/>
      <c r="O112" s="54"/>
      <c r="P112" s="28"/>
      <c r="Q112" s="7" t="s">
        <v>81</v>
      </c>
      <c r="R112" s="104" t="s">
        <v>82</v>
      </c>
    </row>
    <row r="113" spans="1:18" ht="22.5">
      <c r="A113" s="148"/>
      <c r="B113" s="62" t="s">
        <v>156</v>
      </c>
      <c r="C113" s="19" t="s">
        <v>157</v>
      </c>
      <c r="D113" s="31">
        <f t="shared" si="28"/>
        <v>0.5</v>
      </c>
      <c r="E113" s="69">
        <f t="shared" si="29"/>
        <v>8</v>
      </c>
      <c r="F113" s="33"/>
      <c r="G113" s="33"/>
      <c r="H113" s="33"/>
      <c r="I113" s="55"/>
      <c r="J113" s="55"/>
      <c r="K113" s="55">
        <v>0.5</v>
      </c>
      <c r="L113" s="55"/>
      <c r="M113" s="28"/>
      <c r="N113" s="55"/>
      <c r="O113" s="54"/>
      <c r="P113" s="28"/>
      <c r="Q113" s="7"/>
      <c r="R113" s="89"/>
    </row>
    <row r="114" spans="1:18" ht="33.75">
      <c r="A114" s="148"/>
      <c r="B114" s="62" t="s">
        <v>158</v>
      </c>
      <c r="C114" s="19" t="s">
        <v>159</v>
      </c>
      <c r="D114" s="31">
        <f t="shared" si="28"/>
        <v>1.5</v>
      </c>
      <c r="E114" s="69">
        <f t="shared" si="29"/>
        <v>24</v>
      </c>
      <c r="F114" s="33"/>
      <c r="G114" s="33"/>
      <c r="H114" s="33"/>
      <c r="I114" s="55">
        <v>1.5</v>
      </c>
      <c r="J114" s="55"/>
      <c r="K114" s="55"/>
      <c r="L114" s="55"/>
      <c r="M114" s="28"/>
      <c r="N114" s="55"/>
      <c r="O114" s="54"/>
      <c r="P114" s="28"/>
      <c r="Q114" s="7" t="s">
        <v>81</v>
      </c>
      <c r="R114" s="104" t="s">
        <v>82</v>
      </c>
    </row>
    <row r="115" spans="1:18" ht="33.75">
      <c r="A115" s="148"/>
      <c r="B115" s="62" t="s">
        <v>158</v>
      </c>
      <c r="C115" s="19" t="s">
        <v>160</v>
      </c>
      <c r="D115" s="31">
        <f t="shared" si="28"/>
        <v>1.5</v>
      </c>
      <c r="E115" s="69">
        <f t="shared" si="29"/>
        <v>24</v>
      </c>
      <c r="F115" s="33"/>
      <c r="G115" s="33"/>
      <c r="H115" s="33"/>
      <c r="I115" s="55"/>
      <c r="J115" s="55">
        <v>1.5</v>
      </c>
      <c r="K115" s="55"/>
      <c r="L115" s="55"/>
      <c r="M115" s="28"/>
      <c r="N115" s="55"/>
      <c r="O115" s="54"/>
      <c r="P115" s="28"/>
      <c r="Q115" s="7"/>
      <c r="R115" s="89"/>
    </row>
    <row r="116" spans="1:18" s="1" customFormat="1" ht="12">
      <c r="A116" s="148"/>
      <c r="B116" s="46" t="s">
        <v>161</v>
      </c>
      <c r="C116" s="22" t="s">
        <v>162</v>
      </c>
      <c r="D116" s="31">
        <f t="shared" si="28"/>
        <v>1.5</v>
      </c>
      <c r="E116" s="69">
        <f t="shared" si="29"/>
        <v>24</v>
      </c>
      <c r="F116" s="35"/>
      <c r="G116" s="35"/>
      <c r="H116" s="35"/>
      <c r="I116" s="57"/>
      <c r="J116" s="57">
        <v>1.5</v>
      </c>
      <c r="K116" s="57"/>
      <c r="L116" s="57"/>
      <c r="M116" s="58"/>
      <c r="N116" s="57"/>
      <c r="O116" s="56"/>
      <c r="P116" s="58"/>
      <c r="Q116" s="61"/>
      <c r="R116" s="105"/>
    </row>
    <row r="117" spans="1:18" s="1" customFormat="1" ht="12">
      <c r="A117" s="148"/>
      <c r="B117" s="46" t="s">
        <v>163</v>
      </c>
      <c r="C117" s="22" t="s">
        <v>164</v>
      </c>
      <c r="D117" s="31">
        <f t="shared" si="28"/>
        <v>1.5</v>
      </c>
      <c r="E117" s="69">
        <f t="shared" si="29"/>
        <v>24</v>
      </c>
      <c r="F117" s="35"/>
      <c r="G117" s="35"/>
      <c r="H117" s="35"/>
      <c r="I117" s="57"/>
      <c r="J117" s="57"/>
      <c r="K117" s="57">
        <v>1.5</v>
      </c>
      <c r="L117" s="57"/>
      <c r="M117" s="58"/>
      <c r="N117" s="57"/>
      <c r="O117" s="56"/>
      <c r="P117" s="58"/>
      <c r="Q117" s="61" t="s">
        <v>81</v>
      </c>
      <c r="R117" s="106" t="s">
        <v>82</v>
      </c>
    </row>
    <row r="118" spans="1:18" ht="11.25">
      <c r="A118" s="148"/>
      <c r="B118" s="63" t="s">
        <v>165</v>
      </c>
      <c r="C118" s="19" t="s">
        <v>166</v>
      </c>
      <c r="D118" s="31">
        <f t="shared" si="28"/>
        <v>1.5</v>
      </c>
      <c r="E118" s="69">
        <f t="shared" si="29"/>
        <v>24</v>
      </c>
      <c r="F118" s="37"/>
      <c r="G118" s="70"/>
      <c r="H118" s="38"/>
      <c r="I118" s="55"/>
      <c r="J118" s="55"/>
      <c r="K118" s="55"/>
      <c r="L118" s="55">
        <v>1.5</v>
      </c>
      <c r="M118" s="28"/>
      <c r="N118" s="55"/>
      <c r="O118" s="28"/>
      <c r="P118" s="28"/>
      <c r="Q118" s="7"/>
      <c r="R118" s="89"/>
    </row>
    <row r="119" spans="1:18" ht="11.25">
      <c r="A119" s="148"/>
      <c r="B119" s="63" t="s">
        <v>167</v>
      </c>
      <c r="C119" s="19" t="s">
        <v>168</v>
      </c>
      <c r="D119" s="31">
        <f t="shared" si="28"/>
        <v>1.5</v>
      </c>
      <c r="E119" s="69">
        <f t="shared" si="29"/>
        <v>24</v>
      </c>
      <c r="F119" s="37"/>
      <c r="G119" s="70"/>
      <c r="H119" s="38"/>
      <c r="I119" s="55"/>
      <c r="J119" s="55"/>
      <c r="K119" s="55"/>
      <c r="L119" s="55"/>
      <c r="M119" s="28">
        <v>1.5</v>
      </c>
      <c r="N119" s="55"/>
      <c r="O119" s="28"/>
      <c r="P119" s="28"/>
      <c r="Q119" s="7"/>
      <c r="R119" s="89"/>
    </row>
    <row r="120" spans="1:18" ht="11.25">
      <c r="A120" s="148"/>
      <c r="B120" s="63" t="s">
        <v>169</v>
      </c>
      <c r="C120" s="19" t="s">
        <v>170</v>
      </c>
      <c r="D120" s="31">
        <f t="shared" si="28"/>
        <v>1.5</v>
      </c>
      <c r="E120" s="69">
        <f t="shared" si="29"/>
        <v>24</v>
      </c>
      <c r="F120" s="7"/>
      <c r="G120" s="37"/>
      <c r="H120" s="38"/>
      <c r="I120" s="55"/>
      <c r="J120" s="55"/>
      <c r="K120" s="55"/>
      <c r="L120" s="55"/>
      <c r="M120" s="28">
        <v>1.5</v>
      </c>
      <c r="N120" s="55"/>
      <c r="O120" s="28"/>
      <c r="P120" s="28"/>
      <c r="Q120" s="7" t="s">
        <v>81</v>
      </c>
      <c r="R120" s="104" t="s">
        <v>82</v>
      </c>
    </row>
    <row r="121" spans="1:18" ht="11.25">
      <c r="A121" s="148"/>
      <c r="B121" s="63" t="s">
        <v>171</v>
      </c>
      <c r="C121" s="19" t="s">
        <v>172</v>
      </c>
      <c r="D121" s="31">
        <f t="shared" si="28"/>
        <v>1.5</v>
      </c>
      <c r="E121" s="69">
        <f t="shared" si="29"/>
        <v>24</v>
      </c>
      <c r="F121" s="7"/>
      <c r="G121" s="37"/>
      <c r="H121" s="38"/>
      <c r="I121" s="55"/>
      <c r="J121" s="55"/>
      <c r="K121" s="55"/>
      <c r="L121" s="55"/>
      <c r="M121" s="28">
        <v>1.5</v>
      </c>
      <c r="N121" s="55"/>
      <c r="O121" s="28"/>
      <c r="P121" s="28"/>
      <c r="Q121" s="7"/>
      <c r="R121" s="89"/>
    </row>
    <row r="122" spans="1:18" ht="11.25">
      <c r="A122" s="148"/>
      <c r="B122" s="63" t="s">
        <v>173</v>
      </c>
      <c r="C122" s="19" t="s">
        <v>174</v>
      </c>
      <c r="D122" s="31">
        <f t="shared" si="28"/>
        <v>4</v>
      </c>
      <c r="E122" s="69">
        <f t="shared" si="29"/>
        <v>64</v>
      </c>
      <c r="F122" s="7"/>
      <c r="G122" s="37"/>
      <c r="H122" s="38"/>
      <c r="I122" s="55"/>
      <c r="J122" s="55"/>
      <c r="K122" s="55"/>
      <c r="L122" s="55"/>
      <c r="M122" s="28"/>
      <c r="N122" s="55"/>
      <c r="O122" s="28">
        <v>4</v>
      </c>
      <c r="P122" s="28"/>
      <c r="Q122" s="7"/>
      <c r="R122" s="89"/>
    </row>
    <row r="123" spans="1:18" ht="11.25">
      <c r="A123" s="148"/>
      <c r="B123" s="63" t="s">
        <v>175</v>
      </c>
      <c r="C123" s="19" t="s">
        <v>176</v>
      </c>
      <c r="D123" s="31">
        <f t="shared" si="28"/>
        <v>4</v>
      </c>
      <c r="E123" s="69">
        <f t="shared" si="29"/>
        <v>64</v>
      </c>
      <c r="F123" s="7"/>
      <c r="G123" s="37"/>
      <c r="H123" s="38"/>
      <c r="I123" s="55"/>
      <c r="J123" s="55"/>
      <c r="K123" s="55"/>
      <c r="L123" s="55"/>
      <c r="M123" s="28"/>
      <c r="N123" s="55"/>
      <c r="O123" s="28">
        <v>4</v>
      </c>
      <c r="P123" s="28"/>
      <c r="Q123" s="7"/>
      <c r="R123" s="89"/>
    </row>
    <row r="124" spans="1:18" ht="11.25">
      <c r="A124" s="148"/>
      <c r="B124" s="63" t="s">
        <v>177</v>
      </c>
      <c r="C124" s="19" t="s">
        <v>178</v>
      </c>
      <c r="D124" s="31">
        <f t="shared" si="28"/>
        <v>5</v>
      </c>
      <c r="E124" s="69">
        <f t="shared" si="29"/>
        <v>80</v>
      </c>
      <c r="F124" s="7"/>
      <c r="G124" s="37"/>
      <c r="H124" s="38"/>
      <c r="I124" s="55"/>
      <c r="J124" s="55"/>
      <c r="K124" s="55"/>
      <c r="L124" s="55"/>
      <c r="M124" s="28"/>
      <c r="N124" s="55"/>
      <c r="O124" s="28">
        <v>5</v>
      </c>
      <c r="P124" s="28"/>
      <c r="Q124" s="7"/>
      <c r="R124" s="89"/>
    </row>
    <row r="125" spans="1:18" ht="30.75" customHeight="1">
      <c r="A125" s="150"/>
      <c r="B125" s="8" t="s">
        <v>27</v>
      </c>
      <c r="C125" s="19"/>
      <c r="D125" s="31">
        <f aca="true" t="shared" si="30" ref="D125:I125">SUM(D106:D124)</f>
        <v>37.5</v>
      </c>
      <c r="E125" s="31">
        <f t="shared" si="30"/>
        <v>600</v>
      </c>
      <c r="F125" s="32"/>
      <c r="G125" s="32">
        <f>SUM(G106:G120)</f>
        <v>0</v>
      </c>
      <c r="H125" s="32">
        <f>SUM(H106:H120)</f>
        <v>0</v>
      </c>
      <c r="I125" s="10">
        <f t="shared" si="30"/>
        <v>3.5</v>
      </c>
      <c r="J125" s="10">
        <f>SUM(J106:J120)</f>
        <v>7</v>
      </c>
      <c r="K125" s="10">
        <f>SUM(K106:K120)</f>
        <v>2</v>
      </c>
      <c r="L125" s="10">
        <f>SUM(L106:L124)</f>
        <v>5.5</v>
      </c>
      <c r="M125" s="10">
        <f>SUM(M106:M124)</f>
        <v>4.5</v>
      </c>
      <c r="N125" s="10">
        <f>SUM(N106:N124)</f>
        <v>2</v>
      </c>
      <c r="O125" s="10">
        <f>SUM(O106:O124)</f>
        <v>13</v>
      </c>
      <c r="P125" s="10">
        <f>SUM(P106:P120)</f>
        <v>0</v>
      </c>
      <c r="Q125" s="8"/>
      <c r="R125" s="89"/>
    </row>
    <row r="126" spans="1:18" s="1" customFormat="1" ht="39.75" customHeight="1">
      <c r="A126" s="147" t="s">
        <v>32</v>
      </c>
      <c r="B126" s="71" t="s">
        <v>179</v>
      </c>
      <c r="C126" s="22" t="s">
        <v>180</v>
      </c>
      <c r="D126" s="42">
        <f>SUM(I126:P126)</f>
        <v>2</v>
      </c>
      <c r="E126" s="35" t="s">
        <v>148</v>
      </c>
      <c r="F126" s="35"/>
      <c r="G126" s="35"/>
      <c r="H126" s="35"/>
      <c r="I126" s="57"/>
      <c r="J126" s="57"/>
      <c r="K126" s="57"/>
      <c r="L126" s="57"/>
      <c r="M126" s="58"/>
      <c r="N126" s="58"/>
      <c r="O126" s="58">
        <v>2</v>
      </c>
      <c r="P126" s="56"/>
      <c r="Q126" s="61" t="s">
        <v>81</v>
      </c>
      <c r="R126" s="106" t="s">
        <v>82</v>
      </c>
    </row>
    <row r="127" spans="1:18" ht="27.75" customHeight="1">
      <c r="A127" s="148"/>
      <c r="B127" s="63" t="s">
        <v>181</v>
      </c>
      <c r="C127" s="19" t="s">
        <v>182</v>
      </c>
      <c r="D127" s="31">
        <f>SUM(I127:P127)</f>
        <v>2</v>
      </c>
      <c r="E127" s="7" t="s">
        <v>148</v>
      </c>
      <c r="F127" s="37"/>
      <c r="G127" s="37"/>
      <c r="H127" s="38"/>
      <c r="I127" s="55"/>
      <c r="J127" s="55"/>
      <c r="K127" s="55"/>
      <c r="L127" s="55"/>
      <c r="M127" s="28"/>
      <c r="N127" s="28"/>
      <c r="O127" s="28">
        <v>2</v>
      </c>
      <c r="P127" s="28"/>
      <c r="Q127" s="7" t="s">
        <v>81</v>
      </c>
      <c r="R127" s="104" t="s">
        <v>82</v>
      </c>
    </row>
    <row r="128" spans="1:18" ht="27.75" customHeight="1">
      <c r="A128" s="148"/>
      <c r="B128" s="63" t="s">
        <v>183</v>
      </c>
      <c r="C128" s="19" t="s">
        <v>184</v>
      </c>
      <c r="D128" s="31">
        <f>SUM(I128:P128)</f>
        <v>2</v>
      </c>
      <c r="E128" s="7" t="s">
        <v>148</v>
      </c>
      <c r="F128" s="37"/>
      <c r="G128" s="37"/>
      <c r="H128" s="38"/>
      <c r="I128" s="55"/>
      <c r="J128" s="55"/>
      <c r="K128" s="55"/>
      <c r="L128" s="55"/>
      <c r="M128" s="28"/>
      <c r="N128" s="28"/>
      <c r="O128" s="28">
        <v>2</v>
      </c>
      <c r="P128" s="28"/>
      <c r="Q128" s="7"/>
      <c r="R128" s="89"/>
    </row>
    <row r="129" spans="1:18" ht="30" customHeight="1">
      <c r="A129" s="148"/>
      <c r="B129" s="87" t="s">
        <v>185</v>
      </c>
      <c r="C129" s="19" t="s">
        <v>186</v>
      </c>
      <c r="D129" s="31">
        <v>12</v>
      </c>
      <c r="E129" s="7" t="s">
        <v>187</v>
      </c>
      <c r="F129" s="37"/>
      <c r="G129" s="37"/>
      <c r="H129" s="38"/>
      <c r="I129" s="55"/>
      <c r="J129" s="55"/>
      <c r="K129" s="55"/>
      <c r="L129" s="55"/>
      <c r="M129" s="28"/>
      <c r="N129" s="28"/>
      <c r="O129" s="28"/>
      <c r="P129" s="55">
        <v>17</v>
      </c>
      <c r="Q129" s="7" t="s">
        <v>188</v>
      </c>
      <c r="R129" s="104" t="s">
        <v>82</v>
      </c>
    </row>
    <row r="130" spans="1:18" ht="19.5" customHeight="1" thickBot="1">
      <c r="A130" s="149"/>
      <c r="B130" s="93" t="s">
        <v>27</v>
      </c>
      <c r="C130" s="93"/>
      <c r="D130" s="107">
        <f>SUM(D126:D129)</f>
        <v>18</v>
      </c>
      <c r="E130" s="108"/>
      <c r="F130" s="109">
        <f>SUM(F126:F129)</f>
        <v>0</v>
      </c>
      <c r="G130" s="109">
        <f aca="true" t="shared" si="31" ref="G130:P130">SUM(G126:G129)</f>
        <v>0</v>
      </c>
      <c r="H130" s="109">
        <f t="shared" si="31"/>
        <v>0</v>
      </c>
      <c r="I130" s="110">
        <f t="shared" si="31"/>
        <v>0</v>
      </c>
      <c r="J130" s="110">
        <f t="shared" si="31"/>
        <v>0</v>
      </c>
      <c r="K130" s="110">
        <f t="shared" si="31"/>
        <v>0</v>
      </c>
      <c r="L130" s="110">
        <f t="shared" si="31"/>
        <v>0</v>
      </c>
      <c r="M130" s="110">
        <f t="shared" si="31"/>
        <v>0</v>
      </c>
      <c r="N130" s="110">
        <f t="shared" si="31"/>
        <v>0</v>
      </c>
      <c r="O130" s="110">
        <f t="shared" si="31"/>
        <v>6</v>
      </c>
      <c r="P130" s="110">
        <f t="shared" si="31"/>
        <v>17</v>
      </c>
      <c r="Q130" s="111"/>
      <c r="R130" s="100"/>
    </row>
    <row r="131" ht="12" thickTop="1"/>
    <row r="133" ht="15" customHeight="1"/>
    <row r="134" ht="15" customHeight="1"/>
    <row r="135" ht="15" customHeight="1"/>
    <row r="136" spans="2:4" ht="17.25" customHeight="1">
      <c r="B136" s="80"/>
      <c r="D136" s="80"/>
    </row>
    <row r="137" spans="2:4" ht="15" customHeight="1">
      <c r="B137" s="80"/>
      <c r="D137" s="80"/>
    </row>
    <row r="138" spans="4:5" ht="15" customHeight="1">
      <c r="D138" s="81"/>
      <c r="E138" s="81"/>
    </row>
    <row r="139" ht="15" customHeight="1"/>
  </sheetData>
  <sheetProtection/>
  <autoFilter ref="A4:T50"/>
  <mergeCells count="92">
    <mergeCell ref="G3:G4"/>
    <mergeCell ref="H3:H4"/>
    <mergeCell ref="A2:R2"/>
    <mergeCell ref="Q3:Q4"/>
    <mergeCell ref="A54:A72"/>
    <mergeCell ref="A84:A87"/>
    <mergeCell ref="A82:A83"/>
    <mergeCell ref="A103:R103"/>
    <mergeCell ref="A1:P1"/>
    <mergeCell ref="I3:P3"/>
    <mergeCell ref="A3:A4"/>
    <mergeCell ref="A5:A11"/>
    <mergeCell ref="A15:A18"/>
    <mergeCell ref="A21:A26"/>
    <mergeCell ref="B3:B4"/>
    <mergeCell ref="C3:C4"/>
    <mergeCell ref="D3:D4"/>
    <mergeCell ref="E3:E4"/>
    <mergeCell ref="F3:F4"/>
    <mergeCell ref="A92:A102"/>
    <mergeCell ref="A89:R89"/>
    <mergeCell ref="A77:A80"/>
    <mergeCell ref="A81:R81"/>
    <mergeCell ref="A31:A49"/>
    <mergeCell ref="R3:R4"/>
    <mergeCell ref="A29:A30"/>
    <mergeCell ref="B29:B30"/>
    <mergeCell ref="C29:C30"/>
    <mergeCell ref="D29:D30"/>
    <mergeCell ref="E29:E30"/>
    <mergeCell ref="F29:F30"/>
    <mergeCell ref="G29:G30"/>
    <mergeCell ref="H29:H30"/>
    <mergeCell ref="I29:P29"/>
    <mergeCell ref="Q29:Q30"/>
    <mergeCell ref="R29:R30"/>
    <mergeCell ref="A52:A53"/>
    <mergeCell ref="B52:B53"/>
    <mergeCell ref="C52:C53"/>
    <mergeCell ref="D52:D53"/>
    <mergeCell ref="E52:E53"/>
    <mergeCell ref="F52:F53"/>
    <mergeCell ref="G52:G53"/>
    <mergeCell ref="H52:H53"/>
    <mergeCell ref="I52:P52"/>
    <mergeCell ref="I75:P75"/>
    <mergeCell ref="A75:A76"/>
    <mergeCell ref="B75:B76"/>
    <mergeCell ref="C75:C76"/>
    <mergeCell ref="D75:D76"/>
    <mergeCell ref="E75:E76"/>
    <mergeCell ref="F75:F76"/>
    <mergeCell ref="G75:G76"/>
    <mergeCell ref="H75:H76"/>
    <mergeCell ref="Q75:Q76"/>
    <mergeCell ref="R75:R76"/>
    <mergeCell ref="A90:A91"/>
    <mergeCell ref="B90:B91"/>
    <mergeCell ref="C90:C91"/>
    <mergeCell ref="D90:D91"/>
    <mergeCell ref="E90:E91"/>
    <mergeCell ref="F90:F91"/>
    <mergeCell ref="G90:G91"/>
    <mergeCell ref="H90:H91"/>
    <mergeCell ref="A126:A130"/>
    <mergeCell ref="A106:A125"/>
    <mergeCell ref="I90:P90"/>
    <mergeCell ref="Q90:Q91"/>
    <mergeCell ref="R90:R91"/>
    <mergeCell ref="A104:A105"/>
    <mergeCell ref="B104:B105"/>
    <mergeCell ref="C104:C105"/>
    <mergeCell ref="D104:D105"/>
    <mergeCell ref="E104:E105"/>
    <mergeCell ref="F82:F83"/>
    <mergeCell ref="G82:G83"/>
    <mergeCell ref="H104:H105"/>
    <mergeCell ref="I104:P104"/>
    <mergeCell ref="Q104:Q105"/>
    <mergeCell ref="R104:R105"/>
    <mergeCell ref="F104:F105"/>
    <mergeCell ref="G104:G105"/>
    <mergeCell ref="H82:H83"/>
    <mergeCell ref="I82:P82"/>
    <mergeCell ref="Q52:Q53"/>
    <mergeCell ref="R52:R53"/>
    <mergeCell ref="A28:R28"/>
    <mergeCell ref="A51:IV51"/>
    <mergeCell ref="B82:B83"/>
    <mergeCell ref="C82:C83"/>
    <mergeCell ref="D82:D83"/>
    <mergeCell ref="E82:E8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zhengjie</dc:creator>
  <cp:keywords/>
  <dc:description/>
  <cp:lastModifiedBy>lenovo</cp:lastModifiedBy>
  <cp:lastPrinted>2014-05-01T09:10:37Z</cp:lastPrinted>
  <dcterms:created xsi:type="dcterms:W3CDTF">2014-04-03T16:42:38Z</dcterms:created>
  <dcterms:modified xsi:type="dcterms:W3CDTF">2014-05-01T09:10:43Z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